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4" activeTab="0"/>
  </bookViews>
  <sheets>
    <sheet name="Bulletin" sheetId="1" r:id="rId1"/>
    <sheet name="Bulletin (détails)" sheetId="2" r:id="rId2"/>
    <sheet name="Qualité de vie" sheetId="3" r:id="rId3"/>
    <sheet name="Respect vie" sheetId="4" r:id="rId4"/>
    <sheet name="Meurtre" sheetId="5" r:id="rId5"/>
    <sheet name="Aide-Mémoire à imprimer" sheetId="6" r:id="rId6"/>
  </sheets>
  <definedNames/>
  <calcPr fullCalcOnLoad="1"/>
</workbook>
</file>

<file path=xl/sharedStrings.xml><?xml version="1.0" encoding="utf-8"?>
<sst xmlns="http://schemas.openxmlformats.org/spreadsheetml/2006/main" count="2465" uniqueCount="631">
  <si>
    <t>BULLETIN DES GOUVERNEMENTS 2012</t>
  </si>
  <si>
    <t>2012 GOVERNMENT REPORT</t>
  </si>
  <si>
    <t>Rang</t>
  </si>
  <si>
    <t>Pays</t>
  </si>
  <si>
    <t>Note total</t>
  </si>
  <si>
    <t>Résultats</t>
  </si>
  <si>
    <t>Revenue médian par habitant</t>
  </si>
  <si>
    <t>Revenue moyen par habitant</t>
  </si>
  <si>
    <t xml:space="preserve">Rank </t>
  </si>
  <si>
    <t>Country</t>
  </si>
  <si>
    <t>Total note</t>
  </si>
  <si>
    <t>Results</t>
  </si>
  <si>
    <t>Median income</t>
  </si>
  <si>
    <t xml:space="preserve">Average income </t>
  </si>
  <si>
    <t>Sur 100</t>
  </si>
  <si>
    <t>%</t>
  </si>
  <si>
    <t>Annuel ($ US)</t>
  </si>
  <si>
    <t>Annual ($ US)</t>
  </si>
  <si>
    <t>ÉCHEC</t>
  </si>
  <si>
    <t>FAIL</t>
  </si>
  <si>
    <t>Moyenne</t>
  </si>
  <si>
    <t>Average</t>
  </si>
  <si>
    <t>Médiane</t>
  </si>
  <si>
    <t>Median</t>
  </si>
  <si>
    <t>Moyenne :</t>
  </si>
  <si>
    <t>Average :</t>
  </si>
  <si>
    <r>
      <t>http://en.wikipedia.org/wiki/Median_household_income</t>
    </r>
    <r>
      <rPr>
        <sz val="10"/>
        <rFont val="Times New Roman"/>
        <family val="1"/>
      </rPr>
      <t xml:space="preserve"> </t>
    </r>
  </si>
  <si>
    <r>
      <t>http://en.wikipedia.org/wiki/List_of_countries_by_GDP_(PPP)_per_capita</t>
    </r>
    <r>
      <rPr>
        <sz val="10"/>
        <rFont val="Times New Roman"/>
        <family val="1"/>
      </rPr>
      <t xml:space="preserve"> </t>
    </r>
  </si>
  <si>
    <r>
      <t>http://www.imf.org/external/pubs/ft/weo/2010/02/weodata/weorept.aspx?sy=2010&amp;ey=2010&amp;scsm=1&amp;ssd=1&amp;sort=country&amp;ds=.&amp;br=1&amp;c=512%2C941%2C914%2C446%2C612%2C666%2C614%2C668%2C311%2C672%2C213%2C946%2C911%2C137%2C193%2C962%2C122%2C674%2C912%2C676%2C313%2C548%2C419%2C556%2C513%2C678%2C316%2C181%2C913%2C682%2C124%2C684%2C339%2C273%2C638%2C921%2C514%2C948%2C218%2C943%2C963%2C686%2C616%2C688%2C223%2C518%2C516%2C728%2C918%2C558%2C748%2C138%2C618%2C196%2C522%2C278%2C622%2C692%2C156%2C694%2C624%2C142%2C626%2C449%2C628%2C564%2C228%2C283%2C924%2C853%2C233%2C288%2C632%2C293%2C636%2C566%2C634%2C964%2C238%2C182%2C662%2C453%2C960%2C968%2C423%2C922%2C935%2C714%2C128%2C862%2C611%2C716%2C321%2C456%2C243%2C722%2C248%2C942%2C469%2C718%2C253%2C724%2C642%2C576%2C643%2C936%2C939%2C961%2C644%2C813%2C819%2C199%2C172%2C184%2C132%2C524%2C646%2C361%2C648%2C362%2C915%2C364%2C134%2C732%2C652%2C366%2C174%2C734%2C328%2C144%2C258%2C146%2C656%2C463%2C654%2C528%2C336%2C923%2C263%2C738%2C268%2C578%2C532%2C537%2C944%2C742%2C176%2C866%2C534%2C369%2C536%2C744%2C429%2C186%2C433%2C925%2C178%2C746%2C436%2C926%2C136%2C466%2C343%2C112%2C158%2C111%2C439%2C298%2C916%2C927%2C664%2C846%2C826%2C299%2C542%2C582%2C967%2C474%2C443%2C754%2C917%2C698%2C544&amp;s=PPPPC&amp;grp=0&amp;a=&amp;pr.x=33&amp;pr.y=12</t>
    </r>
    <r>
      <rPr>
        <sz val="10"/>
        <rFont val="Times New Roman"/>
        <family val="1"/>
      </rPr>
      <t xml:space="preserve"> </t>
    </r>
  </si>
  <si>
    <t>BULLETIN DES GOUVERNEMENTS 2012 (détaillé)</t>
  </si>
  <si>
    <t>2012 GOVERNMENT REPORT (details)</t>
  </si>
  <si>
    <t>(English at bottom of tables)</t>
  </si>
  <si>
    <t>Meurtres annuels par spéculation sur les denrées de base</t>
  </si>
  <si>
    <t>Lutte à la surpopulation</t>
  </si>
  <si>
    <t>Respect de la vie</t>
  </si>
  <si>
    <t>Respect intégrité physique et mentale (menace, torture, viol et mauvais traitement)</t>
  </si>
  <si>
    <t>Démocratie directe</t>
  </si>
  <si>
    <t>Liberté d'expression</t>
  </si>
  <si>
    <t>Lutte à la corruption</t>
  </si>
  <si>
    <t>Soin de santé et médicaments gratuits</t>
  </si>
  <si>
    <t>Éducation gratuite</t>
  </si>
  <si>
    <t>Note globale pour le respect de la vie</t>
  </si>
  <si>
    <t>Note totale pour les meurtres par pollution de l'air</t>
  </si>
  <si>
    <t>Mort de faim</t>
  </si>
  <si>
    <t>Note totale pour les meurtres (crime contre l'humanité impuni)</t>
  </si>
  <si>
    <t>Court
pénale Internationale ratifiée</t>
  </si>
  <si>
    <t>Sans nucléaire</t>
  </si>
  <si>
    <t>Éducation et incitation à la contraception gratuit</t>
  </si>
  <si>
    <t>Contraception gratuite</t>
  </si>
  <si>
    <t>Avortement libre et gratuit</t>
  </si>
  <si>
    <t>Total sur 50%</t>
  </si>
  <si>
    <t>Sur 50%</t>
  </si>
  <si>
    <r>
      <t>http://mdgs.un.org/unsd/mdg/SeriesDetail.aspx?srid=749&amp;crid=</t>
    </r>
    <r>
      <rPr>
        <b/>
        <sz val="6"/>
        <rFont val="Verdana"/>
        <family val="2"/>
      </rPr>
      <t xml:space="preserve"> </t>
    </r>
  </si>
  <si>
    <r>
      <t>http://www.acatfrance.fr/textes-rapport-activite.php</t>
    </r>
    <r>
      <rPr>
        <sz val="6"/>
        <rFont val="Times New Roman"/>
        <family val="1"/>
      </rPr>
      <t xml:space="preserve"> </t>
    </r>
  </si>
  <si>
    <r>
      <t>http://fr.rsf.org/press-freedom-index-2011-2012,1043.html</t>
    </r>
    <r>
      <rPr>
        <sz val="6"/>
        <rFont val="Times New Roman"/>
        <family val="1"/>
      </rPr>
      <t xml:space="preserve"> </t>
    </r>
  </si>
  <si>
    <r>
      <t>http://cpi.transparency.org/cpi2011/interactive/</t>
    </r>
    <r>
      <rPr>
        <sz val="6"/>
        <rFont val="Times New Roman"/>
        <family val="1"/>
      </rPr>
      <t xml:space="preserve"> </t>
    </r>
  </si>
  <si>
    <r>
      <t>http://www.amnesty.org/fr/annual-report/2012</t>
    </r>
    <r>
      <rPr>
        <sz val="6"/>
        <rFont val="Times New Roman"/>
        <family val="1"/>
      </rPr>
      <t xml:space="preserve"> </t>
    </r>
  </si>
  <si>
    <t>(Note : +10-100)</t>
  </si>
  <si>
    <t>(Note : *10)</t>
  </si>
  <si>
    <r>
      <t>http://www.reuters.com/article/2008/01/17/us-usa-torture-idUSN1762987120080117</t>
    </r>
    <r>
      <rPr>
        <sz val="6"/>
        <rFont val="Times New Roman"/>
        <family val="1"/>
      </rPr>
      <t xml:space="preserve"> </t>
    </r>
  </si>
  <si>
    <t>Résultats partiels</t>
  </si>
  <si>
    <r>
      <t>http://www.cbc.ca/news/canada/story/2008/01/19/torture-manual.html</t>
    </r>
    <r>
      <rPr>
        <sz val="6"/>
        <rFont val="Times New Roman"/>
        <family val="1"/>
      </rPr>
      <t xml:space="preserve"> </t>
    </r>
  </si>
  <si>
    <r>
      <t>http://www.acatfrance.fr/medias/files/actualite/Rapport_Torture2011_web_un_monde_tortionnaire.pdf</t>
    </r>
    <r>
      <rPr>
        <sz val="6"/>
        <rFont val="Times New Roman"/>
        <family val="1"/>
      </rPr>
      <t xml:space="preserve"> </t>
    </r>
  </si>
  <si>
    <r>
      <t>http://www.acatfrance.fr/medias/actualites/doc/ACAT_France-Rapport_torture-Dec_2010.pdf</t>
    </r>
    <r>
      <rPr>
        <sz val="6"/>
        <rFont val="Times New Roman"/>
        <family val="1"/>
      </rPr>
      <t xml:space="preserve"> </t>
    </r>
  </si>
  <si>
    <r>
      <t>http://www.amnesty.org/fr/annual-report/2011</t>
    </r>
    <r>
      <rPr>
        <sz val="6"/>
        <rFont val="Times New Roman"/>
        <family val="1"/>
      </rPr>
      <t xml:space="preserve"> </t>
    </r>
  </si>
  <si>
    <r>
      <t>http://www.who.int/mediacentre/factsheets/fs313/en/index.html</t>
    </r>
    <r>
      <rPr>
        <sz val="6"/>
        <rFont val="Verdana"/>
        <family val="2"/>
      </rPr>
      <t xml:space="preserve"> </t>
    </r>
  </si>
  <si>
    <t>Note for murder by air pollution</t>
  </si>
  <si>
    <t>Murder by speculation on basic commodities</t>
  </si>
  <si>
    <t>Note for crimes against humanity murder</t>
  </si>
  <si>
    <t>Nuclear free</t>
  </si>
  <si>
    <t>Life respect</t>
  </si>
  <si>
    <t>Physical and mental integrity respect (menace, torture, rape and bad treatment)</t>
  </si>
  <si>
    <t>Direct democratia</t>
  </si>
  <si>
    <t>Freedom of expression</t>
  </si>
  <si>
    <t>Corruption fight</t>
  </si>
  <si>
    <t>Free health care and medication</t>
  </si>
  <si>
    <t>Free education</t>
  </si>
  <si>
    <t>Global note for life respect</t>
  </si>
  <si>
    <t>Starved to death</t>
  </si>
  <si>
    <t>Total on 50%</t>
  </si>
  <si>
    <t>On 50%</t>
  </si>
  <si>
    <t>QUALITÉ DE VIE</t>
  </si>
  <si>
    <t>LIFE QUALITY</t>
  </si>
  <si>
    <t>Torture</t>
  </si>
  <si>
    <t>Expression</t>
  </si>
  <si>
    <t>Corruption</t>
  </si>
  <si>
    <t>% de la note globale</t>
  </si>
  <si>
    <t>-42</t>
  </si>
  <si>
    <t>100-</t>
  </si>
  <si>
    <t>/100</t>
  </si>
  <si>
    <t>oui</t>
  </si>
  <si>
    <t>non</t>
  </si>
  <si>
    <t>passable</t>
  </si>
  <si>
    <t xml:space="preserve">Source : </t>
  </si>
  <si>
    <t>Respect de la vie – Life respect</t>
  </si>
  <si>
    <t>Population</t>
  </si>
  <si>
    <t xml:space="preserve">  Emissions de dioxide de carbone (CO2), en milliers de tonnes métriques de CO2 (CDIAC)</t>
  </si>
  <si>
    <t>Meurtre annuel par pollution de l'air</t>
  </si>
  <si>
    <t>Meurtre par vie (80 ans) par pollution de l'air</t>
  </si>
  <si>
    <t>Meurtre extrajudiciaire sans poursuite (crime contre l'humanité impuni)*</t>
  </si>
  <si>
    <t>Éducation et incitation à la contraception</t>
  </si>
  <si>
    <t>% DU TOTAL</t>
  </si>
  <si>
    <t>du pays</t>
  </si>
  <si>
    <t>par habitant</t>
  </si>
  <si>
    <t>Depuis 100 ans</t>
  </si>
  <si>
    <t>Dernière mise à jour: 02 juil. 2012</t>
  </si>
  <si>
    <t>Afghanistan</t>
  </si>
  <si>
    <t>Afrique du Sud</t>
  </si>
  <si>
    <t>South Africa</t>
  </si>
  <si>
    <t>Albanie</t>
  </si>
  <si>
    <t>Albania</t>
  </si>
  <si>
    <t>Algérie</t>
  </si>
  <si>
    <t>disparition</t>
  </si>
  <si>
    <t>Algeria</t>
  </si>
  <si>
    <t>Allemagne</t>
  </si>
  <si>
    <t>Germany</t>
  </si>
  <si>
    <t>Andorre</t>
  </si>
  <si>
    <t>Andorra</t>
  </si>
  <si>
    <t>Angola</t>
  </si>
  <si>
    <t>Anguilla (Royaume-Uni)</t>
  </si>
  <si>
    <t>Anguilla</t>
  </si>
  <si>
    <t>Antigua-et-Barbuda</t>
  </si>
  <si>
    <t>Antigua and Barbuda</t>
  </si>
  <si>
    <t>Antilles néerlandaises (Pays-Bas)</t>
  </si>
  <si>
    <t>Netherlands Antilles</t>
  </si>
  <si>
    <t>Arabie saoudite</t>
  </si>
  <si>
    <t>Saudi Arabia</t>
  </si>
  <si>
    <t>Argentine</t>
  </si>
  <si>
    <t>Argentina</t>
  </si>
  <si>
    <t>Arménie</t>
  </si>
  <si>
    <t>Armenia</t>
  </si>
  <si>
    <t>Aruba (Pays-Bas)</t>
  </si>
  <si>
    <t>Aruba</t>
  </si>
  <si>
    <t>Australie</t>
  </si>
  <si>
    <t>Australia</t>
  </si>
  <si>
    <t>Autriche</t>
  </si>
  <si>
    <t>Austria</t>
  </si>
  <si>
    <t>Azerbaïdjan</t>
  </si>
  <si>
    <t>Azerbaijan</t>
  </si>
  <si>
    <t>Bahamas</t>
  </si>
  <si>
    <t>Bahreïn</t>
  </si>
  <si>
    <t>Bahrain</t>
  </si>
  <si>
    <t>Bangladesh</t>
  </si>
  <si>
    <t>Barbade</t>
  </si>
  <si>
    <t>Barbados</t>
  </si>
  <si>
    <t>Bélarus (Biélorussie)</t>
  </si>
  <si>
    <t>Belarus</t>
  </si>
  <si>
    <t>Belgique</t>
  </si>
  <si>
    <t>Belgium</t>
  </si>
  <si>
    <t>Belize</t>
  </si>
  <si>
    <t>Bénin</t>
  </si>
  <si>
    <t>Benin</t>
  </si>
  <si>
    <t>Bermudes (Royaume-Uni)</t>
  </si>
  <si>
    <t>Bermuda</t>
  </si>
  <si>
    <t>Bhoutan</t>
  </si>
  <si>
    <t>Bhutan</t>
  </si>
  <si>
    <t>Bolivie</t>
  </si>
  <si>
    <t>Bolivia</t>
  </si>
  <si>
    <t>Bosnie-Herzégovine</t>
  </si>
  <si>
    <t>Bosnia and Herzegovina</t>
  </si>
  <si>
    <t>Botswana</t>
  </si>
  <si>
    <t>Brésil</t>
  </si>
  <si>
    <t>Brazil</t>
  </si>
  <si>
    <t>Brunéi Darussalam</t>
  </si>
  <si>
    <t>Brunei Darussalam</t>
  </si>
  <si>
    <t>Bulgarie</t>
  </si>
  <si>
    <t>Bulgaria</t>
  </si>
  <si>
    <t>Burkina Faso</t>
  </si>
  <si>
    <t>Burundi</t>
  </si>
  <si>
    <t>Cambodge</t>
  </si>
  <si>
    <t>Cambodia</t>
  </si>
  <si>
    <t>Cameroun</t>
  </si>
  <si>
    <t>Cameroon</t>
  </si>
  <si>
    <t>Canada</t>
  </si>
  <si>
    <t>oui*</t>
  </si>
  <si>
    <t>Cap-Vert</t>
  </si>
  <si>
    <t>Cape Verde</t>
  </si>
  <si>
    <t>Chili</t>
  </si>
  <si>
    <t>Chile</t>
  </si>
  <si>
    <t>Chine</t>
  </si>
  <si>
    <t>China</t>
  </si>
  <si>
    <t>Chypre</t>
  </si>
  <si>
    <t>Cyprus</t>
  </si>
  <si>
    <t>Chypre du Nord</t>
  </si>
  <si>
    <t>North cyprus</t>
  </si>
  <si>
    <t>Colombie</t>
  </si>
  <si>
    <t>Colombia</t>
  </si>
  <si>
    <t>Comores</t>
  </si>
  <si>
    <t>Comoros</t>
  </si>
  <si>
    <t>Congo</t>
  </si>
  <si>
    <t>Corée du Nord (République populaire démocratique de)</t>
  </si>
  <si>
    <t>North Korea, Democratic People's Republic of</t>
  </si>
  <si>
    <t>Corée du Sud (République de )</t>
  </si>
  <si>
    <t>Korea, Republic of</t>
  </si>
  <si>
    <t>Costa Rica</t>
  </si>
  <si>
    <t>Côte d'Ivoire</t>
  </si>
  <si>
    <t>Cote d'Ivoire</t>
  </si>
  <si>
    <t>Croatie</t>
  </si>
  <si>
    <t>Croatia</t>
  </si>
  <si>
    <t>Cuba</t>
  </si>
  <si>
    <t>Danemark</t>
  </si>
  <si>
    <t>Denmark</t>
  </si>
  <si>
    <t>Djibouti</t>
  </si>
  <si>
    <t>Dominique</t>
  </si>
  <si>
    <t>Dominica</t>
  </si>
  <si>
    <t>Égypte</t>
  </si>
  <si>
    <t>Egypt</t>
  </si>
  <si>
    <t>Émirats arabes unis</t>
  </si>
  <si>
    <t>United Arab Emirates</t>
  </si>
  <si>
    <t>Équateur</t>
  </si>
  <si>
    <t>Ecuador</t>
  </si>
  <si>
    <t>Érythrée</t>
  </si>
  <si>
    <t>Eritrea</t>
  </si>
  <si>
    <t>Espagne</t>
  </si>
  <si>
    <t>Spain</t>
  </si>
  <si>
    <t>Estonie</t>
  </si>
  <si>
    <t>Estonia</t>
  </si>
  <si>
    <t>États-Unis d'Amérique</t>
  </si>
  <si>
    <t>United States</t>
  </si>
  <si>
    <t>Éthiopie</t>
  </si>
  <si>
    <t>Ethiopia</t>
  </si>
  <si>
    <t>Fidji</t>
  </si>
  <si>
    <t>Fiji</t>
  </si>
  <si>
    <t>Finlande</t>
  </si>
  <si>
    <t>Finland</t>
  </si>
  <si>
    <t>France</t>
  </si>
  <si>
    <t>Gabon</t>
  </si>
  <si>
    <t>Gambie</t>
  </si>
  <si>
    <t>Gambia</t>
  </si>
  <si>
    <t>Géorgie</t>
  </si>
  <si>
    <t>Georgia</t>
  </si>
  <si>
    <t>Ghana</t>
  </si>
  <si>
    <t>Gibraltar (Royaume-Uni)</t>
  </si>
  <si>
    <t>Gibraltar</t>
  </si>
  <si>
    <t>Grèce</t>
  </si>
  <si>
    <t>Greece</t>
  </si>
  <si>
    <t>Grenade</t>
  </si>
  <si>
    <t>Grenada</t>
  </si>
  <si>
    <t>Groenland (Danmark)</t>
  </si>
  <si>
    <t>Greenland</t>
  </si>
  <si>
    <t>Guadeloupe (France)</t>
  </si>
  <si>
    <t>Guadeloupe</t>
  </si>
  <si>
    <t>Guatemala</t>
  </si>
  <si>
    <t>Guinée</t>
  </si>
  <si>
    <t>Guinea</t>
  </si>
  <si>
    <t>Guinée équatoriale</t>
  </si>
  <si>
    <t>Equatorial Guinea</t>
  </si>
  <si>
    <t>Guinée-Bissau</t>
  </si>
  <si>
    <t xml:space="preserve">Guinea-Bissau </t>
  </si>
  <si>
    <t>Guyana</t>
  </si>
  <si>
    <t>Guyane française (France)</t>
  </si>
  <si>
    <t>French Guiana</t>
  </si>
  <si>
    <t>Haïti</t>
  </si>
  <si>
    <t>Haiti</t>
  </si>
  <si>
    <t>Honduras</t>
  </si>
  <si>
    <t>Hong Kong région administrative spéciale de Chine</t>
  </si>
  <si>
    <t>Hong Kong, China Special Administrative Region</t>
  </si>
  <si>
    <t>Hongrie</t>
  </si>
  <si>
    <t>Hungary</t>
  </si>
  <si>
    <t>Îles Caïmanes (Royaume-Uni)</t>
  </si>
  <si>
    <t>Cayman Islands</t>
  </si>
  <si>
    <t>Îles Cook (Nouvelle-Zélande)</t>
  </si>
  <si>
    <t>Cook Islands</t>
  </si>
  <si>
    <t>Îles Falkland (Malvinas) (Royaume-Uni)</t>
  </si>
  <si>
    <t>Falkland Islands (Malvinas)</t>
  </si>
  <si>
    <t>Îles Féroé (Danmark)</t>
  </si>
  <si>
    <t>Faeroe Islands</t>
  </si>
  <si>
    <t>Îles Marshall</t>
  </si>
  <si>
    <t>Marshall Islands</t>
  </si>
  <si>
    <t>Îles Salomon</t>
  </si>
  <si>
    <t>Solomon Islands</t>
  </si>
  <si>
    <t>Îles Turques et Caïques (Royaume-Uni)</t>
  </si>
  <si>
    <t>Turks and Caicos Islands</t>
  </si>
  <si>
    <t>Îles Vierges britanniques (Royaume-Uni)</t>
  </si>
  <si>
    <t>British Virgin Islands</t>
  </si>
  <si>
    <t>Îles Wallis et Futuna (France)</t>
  </si>
  <si>
    <t>Wallis and Futuna Islands</t>
  </si>
  <si>
    <t>Inde</t>
  </si>
  <si>
    <t>India</t>
  </si>
  <si>
    <t>Indonésie</t>
  </si>
  <si>
    <t>Indonesia</t>
  </si>
  <si>
    <t>Iran (République islamique d')</t>
  </si>
  <si>
    <t>Iran (Islamic Republic of)</t>
  </si>
  <si>
    <t>Iraq</t>
  </si>
  <si>
    <t>Irlande</t>
  </si>
  <si>
    <t>Ireland</t>
  </si>
  <si>
    <t>Islande</t>
  </si>
  <si>
    <t>Iceland</t>
  </si>
  <si>
    <t>Israël</t>
  </si>
  <si>
    <t>Israel</t>
  </si>
  <si>
    <t>Italie</t>
  </si>
  <si>
    <t>Italy</t>
  </si>
  <si>
    <t>Jamaïque</t>
  </si>
  <si>
    <t>Jamaica</t>
  </si>
  <si>
    <t>Japon</t>
  </si>
  <si>
    <t>Japan</t>
  </si>
  <si>
    <t>Jordanie</t>
  </si>
  <si>
    <t>Jordan</t>
  </si>
  <si>
    <t>Kazakhstan</t>
  </si>
  <si>
    <t>Kenya</t>
  </si>
  <si>
    <t>Kirghizistan</t>
  </si>
  <si>
    <t>Kyrgyzstan</t>
  </si>
  <si>
    <t>Kiribati</t>
  </si>
  <si>
    <t>Kosovo</t>
  </si>
  <si>
    <t>Koweït</t>
  </si>
  <si>
    <t>Kuwait</t>
  </si>
  <si>
    <t>Laos (République démocratique populaire)</t>
  </si>
  <si>
    <t>Lao People's Democratic Republic</t>
  </si>
  <si>
    <t>Lesotho</t>
  </si>
  <si>
    <t>Lettonie</t>
  </si>
  <si>
    <t>Latvia</t>
  </si>
  <si>
    <t>Liban</t>
  </si>
  <si>
    <t>Lebanon</t>
  </si>
  <si>
    <t>Libéria</t>
  </si>
  <si>
    <t>Liberia</t>
  </si>
  <si>
    <t>Libye (ex-Jamahiriya arabe libyenne)</t>
  </si>
  <si>
    <t>Libyan Arab Jamahiriya</t>
  </si>
  <si>
    <t>Liechtenstein</t>
  </si>
  <si>
    <t>Lituanie</t>
  </si>
  <si>
    <t>Lithuania</t>
  </si>
  <si>
    <t>Luxembourg</t>
  </si>
  <si>
    <t>Macao région administrative spéciale de Chine</t>
  </si>
  <si>
    <t>Macao (China, Special Administrative Region)</t>
  </si>
  <si>
    <t>Macédoine (Ex-République yougoslave de)</t>
  </si>
  <si>
    <t>Macedonia (The former Yugoslav Republic of)</t>
  </si>
  <si>
    <t>Madagascar</t>
  </si>
  <si>
    <t>Malaisie</t>
  </si>
  <si>
    <t>Malaysia</t>
  </si>
  <si>
    <t>Malawi</t>
  </si>
  <si>
    <t>Maldives</t>
  </si>
  <si>
    <t>Mali</t>
  </si>
  <si>
    <t>Malte</t>
  </si>
  <si>
    <t>Malta</t>
  </si>
  <si>
    <t>Maroc</t>
  </si>
  <si>
    <t>Morocco</t>
  </si>
  <si>
    <t>Martinique (France)</t>
  </si>
  <si>
    <t>Martinique</t>
  </si>
  <si>
    <t>Maurice (îles)</t>
  </si>
  <si>
    <t>Mauritius</t>
  </si>
  <si>
    <t>Mauritanie</t>
  </si>
  <si>
    <t>Mauritania</t>
  </si>
  <si>
    <t>Mexique</t>
  </si>
  <si>
    <t>Mexico</t>
  </si>
  <si>
    <t>Micronésie (États fédérés de)</t>
  </si>
  <si>
    <t>Micronesia, Federated States of</t>
  </si>
  <si>
    <t>Moldavie (République de)</t>
  </si>
  <si>
    <t>Moldova (Republic of )</t>
  </si>
  <si>
    <t>Monaco</t>
  </si>
  <si>
    <t>Mongolie</t>
  </si>
  <si>
    <t>Mongolia</t>
  </si>
  <si>
    <t>Monténégro (le)</t>
  </si>
  <si>
    <t>Montenegro</t>
  </si>
  <si>
    <t>Montserrat</t>
  </si>
  <si>
    <t>Mozambique</t>
  </si>
  <si>
    <t>Myanmar (Ex-Birmanie)</t>
  </si>
  <si>
    <t>Myanmar</t>
  </si>
  <si>
    <t>Namibie</t>
  </si>
  <si>
    <t>Namibia</t>
  </si>
  <si>
    <t>Nauru</t>
  </si>
  <si>
    <t>Népal</t>
  </si>
  <si>
    <t>Nepal</t>
  </si>
  <si>
    <t>Nicaragua</t>
  </si>
  <si>
    <t>Niger</t>
  </si>
  <si>
    <t>Nigéria</t>
  </si>
  <si>
    <t>Nigeria</t>
  </si>
  <si>
    <t>Nioué</t>
  </si>
  <si>
    <t>Niue</t>
  </si>
  <si>
    <t>Norvège</t>
  </si>
  <si>
    <t>Norway</t>
  </si>
  <si>
    <t>Nouvelle-Calédonie (France)</t>
  </si>
  <si>
    <t>New Caledonia</t>
  </si>
  <si>
    <t>Nouvelle-Zélande</t>
  </si>
  <si>
    <t>New Zealand</t>
  </si>
  <si>
    <t>Oman</t>
  </si>
  <si>
    <t>Ouganda</t>
  </si>
  <si>
    <t>Uganda</t>
  </si>
  <si>
    <t>Ouzbékistan</t>
  </si>
  <si>
    <t>Uzbekistan</t>
  </si>
  <si>
    <t>Pakistan</t>
  </si>
  <si>
    <t>Palaos</t>
  </si>
  <si>
    <t>Palau</t>
  </si>
  <si>
    <t>Palestine (Territoire palestinien occupé)</t>
  </si>
  <si>
    <t>Palestinian (Occupied Territory)</t>
  </si>
  <si>
    <t>Panama</t>
  </si>
  <si>
    <t>Papouasie-Nouvelle-Guinée</t>
  </si>
  <si>
    <t>Papua New Guinea</t>
  </si>
  <si>
    <t>Paraguay</t>
  </si>
  <si>
    <t>Pays-Bas (hollande)</t>
  </si>
  <si>
    <t>Netherlands</t>
  </si>
  <si>
    <t>Pérou</t>
  </si>
  <si>
    <t>Peru</t>
  </si>
  <si>
    <t>Philippines</t>
  </si>
  <si>
    <t>Pologne</t>
  </si>
  <si>
    <t>Poland</t>
  </si>
  <si>
    <t>Polynésie française (France)</t>
  </si>
  <si>
    <t>French Polynesia</t>
  </si>
  <si>
    <t>Portugal</t>
  </si>
  <si>
    <t>Porto Rico</t>
  </si>
  <si>
    <t>Puerto Rico</t>
  </si>
  <si>
    <t>Qatar</t>
  </si>
  <si>
    <t>République centrafricaine (Centrafrique)</t>
  </si>
  <si>
    <t>Central African Republic</t>
  </si>
  <si>
    <t>Congo (République démocratique du)</t>
  </si>
  <si>
    <t>Congo (Democratic Republic of the)</t>
  </si>
  <si>
    <t>République dominicaine</t>
  </si>
  <si>
    <t>Dominican Republic</t>
  </si>
  <si>
    <t>République tchèque</t>
  </si>
  <si>
    <t>Czech Republic</t>
  </si>
  <si>
    <t>Réunion</t>
  </si>
  <si>
    <t>Reunion</t>
  </si>
  <si>
    <t>Roumanie</t>
  </si>
  <si>
    <t>Romania</t>
  </si>
  <si>
    <t>Royaume-Uni de Grande-Bretagne et d'Irlande du Nord (Engleterre)</t>
  </si>
  <si>
    <t>United Kingdom and Northern Ireland</t>
  </si>
  <si>
    <t>Russie (Fédération de )</t>
  </si>
  <si>
    <t>Russian Federation</t>
  </si>
  <si>
    <t>Rwanda</t>
  </si>
  <si>
    <t>Sahara occidental</t>
  </si>
  <si>
    <t>Western Sahara</t>
  </si>
  <si>
    <t>Saint-Christophe-et-Niévès (Saint-Kitts-et-Nevis)</t>
  </si>
  <si>
    <t>Saint Kitts and Nevis</t>
  </si>
  <si>
    <t>Saint-Marin</t>
  </si>
  <si>
    <t>Saint-Martin (Sint Maarten)</t>
  </si>
  <si>
    <t>Saint-Pierre-et-Miquelon</t>
  </si>
  <si>
    <t>Saint Pierre and Miquelon</t>
  </si>
  <si>
    <t>Saint-Vincent-et-les Grenadines</t>
  </si>
  <si>
    <t>Saint Vincent and the Grenadines</t>
  </si>
  <si>
    <t>Sainte-Hélène (Royaume-Uni)</t>
  </si>
  <si>
    <t>Saint Helena</t>
  </si>
  <si>
    <t>Sainte-Lucie</t>
  </si>
  <si>
    <t>Saint Lucia</t>
  </si>
  <si>
    <t>Salvador (El )</t>
  </si>
  <si>
    <t>El Salvador</t>
  </si>
  <si>
    <t>Samoa</t>
  </si>
  <si>
    <t>Sao Tomé-et-Principe</t>
  </si>
  <si>
    <t>Sao Tome and Principe</t>
  </si>
  <si>
    <t>Sénégal</t>
  </si>
  <si>
    <t>Senegal</t>
  </si>
  <si>
    <t>Serbie</t>
  </si>
  <si>
    <t>Serbia</t>
  </si>
  <si>
    <t>Seychelles</t>
  </si>
  <si>
    <t>Sierra Leone</t>
  </si>
  <si>
    <t>Singapour</t>
  </si>
  <si>
    <t>Singapore</t>
  </si>
  <si>
    <t>Slovaquie</t>
  </si>
  <si>
    <t>Slovakia</t>
  </si>
  <si>
    <t>Slovénie</t>
  </si>
  <si>
    <t>Slovenia</t>
  </si>
  <si>
    <t>Somalie</t>
  </si>
  <si>
    <t>Somalia</t>
  </si>
  <si>
    <t>Soudan (du Nord)</t>
  </si>
  <si>
    <t>Sudan (North)</t>
  </si>
  <si>
    <t>Soudan du Sud</t>
  </si>
  <si>
    <t>South Soudan</t>
  </si>
  <si>
    <t>Sri Lanka</t>
  </si>
  <si>
    <t>Suède</t>
  </si>
  <si>
    <t>Sweden</t>
  </si>
  <si>
    <t>Suisse</t>
  </si>
  <si>
    <t>Switzerland</t>
  </si>
  <si>
    <t>Suriname</t>
  </si>
  <si>
    <t>Swaziland</t>
  </si>
  <si>
    <t>Syrie (République arabe syrienne)</t>
  </si>
  <si>
    <t>Syrian Arab Republic</t>
  </si>
  <si>
    <t>Tadjikistan</t>
  </si>
  <si>
    <t>Tajikistan</t>
  </si>
  <si>
    <t>Taïwan</t>
  </si>
  <si>
    <t>Taiwan</t>
  </si>
  <si>
    <t>Tanzanie (République-Unie de)</t>
  </si>
  <si>
    <t>Tanzania (United Republic of )</t>
  </si>
  <si>
    <t>Tchad</t>
  </si>
  <si>
    <t>Chad</t>
  </si>
  <si>
    <t>Thaïlande</t>
  </si>
  <si>
    <t>Thailand</t>
  </si>
  <si>
    <t>Timor-orientale (leste)</t>
  </si>
  <si>
    <t>Timor-Leste (East)</t>
  </si>
  <si>
    <t>Togo</t>
  </si>
  <si>
    <t>Tonga</t>
  </si>
  <si>
    <t>Transnistrie (République de )</t>
  </si>
  <si>
    <t>Transnistria Republic</t>
  </si>
  <si>
    <t>Trinité-et-Tobago</t>
  </si>
  <si>
    <t>Trinidad and Tobago</t>
  </si>
  <si>
    <t>Tunisie</t>
  </si>
  <si>
    <t>Tunisia</t>
  </si>
  <si>
    <t>Turkménistan</t>
  </si>
  <si>
    <t>Turkmenistan</t>
  </si>
  <si>
    <t>Turquie</t>
  </si>
  <si>
    <t>Turkey</t>
  </si>
  <si>
    <t>Tuvalu</t>
  </si>
  <si>
    <t>Ukraine</t>
  </si>
  <si>
    <t>Uruguay</t>
  </si>
  <si>
    <t>Vanuatu</t>
  </si>
  <si>
    <t>Vatican (St-Siège)</t>
  </si>
  <si>
    <t>Vatican</t>
  </si>
  <si>
    <t>Venezuela</t>
  </si>
  <si>
    <t>Viet Nam</t>
  </si>
  <si>
    <t>Yémen</t>
  </si>
  <si>
    <t>Yemen</t>
  </si>
  <si>
    <t>Zambie</t>
  </si>
  <si>
    <t>Zambia</t>
  </si>
  <si>
    <t>Zimbabwe</t>
  </si>
  <si>
    <t>Total</t>
  </si>
  <si>
    <t>Changement climatique</t>
  </si>
  <si>
    <t>Grand total par an</t>
  </si>
  <si>
    <t>Carbon dioxide emissions (CO2),</t>
  </si>
  <si>
    <t>Murder by air pollution</t>
  </si>
  <si>
    <t>Countries responsible of extrajudiciary  crimes against the humanity not submit by International Crime court*</t>
  </si>
  <si>
    <t>International Criminal Court ratified</t>
  </si>
  <si>
    <t>Éducation and incitation to contraception</t>
  </si>
  <si>
    <t>Free contraception</t>
  </si>
  <si>
    <t>Free aborption</t>
  </si>
  <si>
    <t xml:space="preserve">thousand metric tons of CO2 (CDIAC) </t>
  </si>
  <si>
    <t>by the country</t>
  </si>
  <si>
    <t>by person life (80 years)</t>
  </si>
  <si>
    <t>Last 100 years</t>
  </si>
  <si>
    <t>Last updated: 02 Jul 2012</t>
  </si>
  <si>
    <r>
      <t>http://mdgs.un.org/unsd/mdg/SeriesDetail.aspx?srid=749&amp;crid=</t>
    </r>
    <r>
      <rPr>
        <sz val="6"/>
        <rFont val="Verdana"/>
        <family val="2"/>
      </rPr>
      <t xml:space="preserve"> </t>
    </r>
  </si>
  <si>
    <r>
      <t>http://www.legrandsoir.info/destruction-massive-geopolitique-de-la-faim-de-jean-ziegler.html</t>
    </r>
    <r>
      <rPr>
        <sz val="10"/>
        <rFont val="Times New Roman"/>
        <family val="1"/>
      </rPr>
      <t xml:space="preserve"> </t>
    </r>
  </si>
  <si>
    <r>
      <t>http://iccnow.org/documents/Ratification_chart_2Apr2012_fr.pdf</t>
    </r>
    <r>
      <rPr>
        <sz val="6"/>
        <rFont val="Verdana"/>
        <family val="2"/>
      </rPr>
      <t xml:space="preserve"> </t>
    </r>
  </si>
  <si>
    <r>
      <t>http://en.wikipedia.org/wiki/Atomic_bombings_of_Hiroshima_and_Nagasaki</t>
    </r>
    <r>
      <rPr>
        <sz val="10"/>
        <rFont val="Times New Roman"/>
        <family val="1"/>
      </rPr>
      <t xml:space="preserve"> </t>
    </r>
  </si>
  <si>
    <r>
      <t>http://en.wikipedia.org/wiki/Birth_control</t>
    </r>
    <r>
      <rPr>
        <sz val="6"/>
        <rFont val="Verdana"/>
        <family val="2"/>
      </rPr>
      <t xml:space="preserve"> </t>
    </r>
  </si>
  <si>
    <r>
      <t>http://www.svss-uspda.ch/fr/facts/mondial-liste.htm</t>
    </r>
    <r>
      <rPr>
        <sz val="6"/>
        <rFont val="Times New Roman"/>
        <family val="1"/>
      </rPr>
      <t xml:space="preserve"> </t>
    </r>
  </si>
  <si>
    <r>
      <t>http://fr.wikipedia.org/wiki/Taux_de_mortalit%C3%A9</t>
    </r>
    <r>
      <rPr>
        <sz val="10"/>
        <rFont val="Times New Roman"/>
        <family val="1"/>
      </rPr>
      <t xml:space="preserve"> </t>
    </r>
  </si>
  <si>
    <r>
      <t>http://thinkprogress.org/politics/2012/09/26/913421/100-million-could-die-from-climate-change-by-2030/</t>
    </r>
    <r>
      <rPr>
        <sz val="10"/>
        <rFont val="Times New Roman"/>
        <family val="1"/>
      </rPr>
      <t xml:space="preserve"> </t>
    </r>
  </si>
  <si>
    <r>
      <t>http://en.wikipedia.org/wiki/List_of_nuclear_and_radiation_accidents_by_death_toll</t>
    </r>
    <r>
      <rPr>
        <sz val="10"/>
        <rFont val="Times New Roman"/>
        <family val="1"/>
      </rPr>
      <t xml:space="preserve"> </t>
    </r>
  </si>
  <si>
    <r>
      <t>http://www.sciencedaily.com/releases/2007/08/070813162438.htm</t>
    </r>
    <r>
      <rPr>
        <sz val="10"/>
        <rFont val="Times New Roman"/>
        <family val="1"/>
      </rPr>
      <t xml:space="preserve"> </t>
    </r>
  </si>
  <si>
    <t>Partial results</t>
  </si>
  <si>
    <t>* Depuis 100 ans par les pays non soumis à la cours pénale internationale</t>
  </si>
  <si>
    <t xml:space="preserve">**Le gouvernement du Canada a ratifié la Cours Pénale Internationale. </t>
  </si>
  <si>
    <t>Mais, dans les faits, a refusé d'arrêter le criminel de guerre Georges W. Bush, lors de son passage au Canada, tel que demandé, en bonne et dû forme, par Amnistie International.</t>
  </si>
  <si>
    <t>MEURTRE PAR LES GOUVERNEMENTS</t>
  </si>
  <si>
    <t>Pays responsables de crimes contre l'humanité non soumis à la cours pénale internationale</t>
  </si>
  <si>
    <t>MURDER BY GOVERNMENTS</t>
  </si>
  <si>
    <t>Countries responsible of crimes against the humanity not submit by International Crime court</t>
  </si>
  <si>
    <t>Pays accusés</t>
  </si>
  <si>
    <t>Accused countries</t>
  </si>
  <si>
    <t>Corée du Nord</t>
  </si>
  <si>
    <t>États-Unis</t>
  </si>
  <si>
    <t>Laos</t>
  </si>
  <si>
    <t>Palestine</t>
  </si>
  <si>
    <t>Russie</t>
  </si>
  <si>
    <t>Soudan</t>
  </si>
  <si>
    <t>Syrie</t>
  </si>
  <si>
    <t>vietnam</t>
  </si>
  <si>
    <t>Azerbaidjan</t>
  </si>
  <si>
    <t>North Korea</t>
  </si>
  <si>
    <t>USA</t>
  </si>
  <si>
    <t>Irak</t>
  </si>
  <si>
    <t>Palestina</t>
  </si>
  <si>
    <t>Russia</t>
  </si>
  <si>
    <t>Lieu des atrocités / Atrocities location</t>
  </si>
  <si>
    <t>Groenland</t>
  </si>
  <si>
    <t>Guyane française</t>
  </si>
  <si>
    <t>Îles Caïmanes</t>
  </si>
  <si>
    <t>Îles Cook</t>
  </si>
  <si>
    <t>Îles Falkland (Malvinas)</t>
  </si>
  <si>
    <t>Îles Féroé</t>
  </si>
  <si>
    <t>Îles Vierges britanniques</t>
  </si>
  <si>
    <t>Îles Wallis et Futuna</t>
  </si>
  <si>
    <t>Grand total</t>
  </si>
  <si>
    <r>
      <t>http://en.wikipedia.org/wiki/Khojaly_Massacre</t>
    </r>
    <r>
      <rPr>
        <sz val="6"/>
        <rFont val="Times New Roman"/>
        <family val="1"/>
      </rPr>
      <t xml:space="preserve"> </t>
    </r>
  </si>
  <si>
    <r>
      <t>http://en.wikipedia.org/wiki/Korean_War</t>
    </r>
    <r>
      <rPr>
        <sz val="6"/>
        <rFont val="Times New Roman"/>
        <family val="1"/>
      </rPr>
      <t xml:space="preserve"> </t>
    </r>
  </si>
  <si>
    <r>
      <t>http://en.wikipedia.org/wiki/El_Mozote_Massacre</t>
    </r>
    <r>
      <rPr>
        <sz val="6"/>
        <rFont val="Times New Roman"/>
        <family val="1"/>
      </rPr>
      <t xml:space="preserve"> </t>
    </r>
  </si>
  <si>
    <r>
      <t>http://en.wikipedia.org/wiki/War_in_Afghanistan_(2001%E2%80%93present)</t>
    </r>
    <r>
      <rPr>
        <sz val="6"/>
        <rFont val="Times New Roman"/>
        <family val="1"/>
      </rPr>
      <t xml:space="preserve"> </t>
    </r>
  </si>
  <si>
    <r>
      <t>http://en.wikipedia.org/wiki/List_of_wars_and_anthropogenic_disasters_by_death_toll</t>
    </r>
    <r>
      <rPr>
        <sz val="6"/>
        <rFont val="Times New Roman"/>
        <family val="1"/>
      </rPr>
      <t xml:space="preserve"> </t>
    </r>
  </si>
  <si>
    <r>
      <t>http://en.wikipedia.org/wiki/Genocides_in_history</t>
    </r>
    <r>
      <rPr>
        <sz val="6"/>
        <rFont val="Times New Roman"/>
        <family val="1"/>
      </rPr>
      <t xml:space="preserve"> </t>
    </r>
  </si>
  <si>
    <r>
      <t>http://en.wikipedia.org/wiki/Indonesian_occupation_of_East_Timor</t>
    </r>
    <r>
      <rPr>
        <sz val="6"/>
        <rFont val="Times New Roman"/>
        <family val="1"/>
      </rPr>
      <t xml:space="preserve"> </t>
    </r>
  </si>
  <si>
    <r>
      <t>http://en.wikipedia.org/wiki/World_War_II</t>
    </r>
    <r>
      <rPr>
        <sz val="6"/>
        <rFont val="Times New Roman"/>
        <family val="1"/>
      </rPr>
      <t xml:space="preserve"> </t>
    </r>
  </si>
  <si>
    <r>
      <t>http://en.wikipedia.org/wiki/Killings_and_massacres_during_the_1948_Palestine_War</t>
    </r>
    <r>
      <rPr>
        <sz val="6"/>
        <rFont val="Times New Roman"/>
        <family val="1"/>
      </rPr>
      <t xml:space="preserve"> </t>
    </r>
  </si>
  <si>
    <r>
      <t>http://en.wikipedia.org/wiki/Tel_al-Zaatar_massacre</t>
    </r>
    <r>
      <rPr>
        <sz val="6"/>
        <rFont val="Times New Roman"/>
        <family val="1"/>
      </rPr>
      <t xml:space="preserve"> </t>
    </r>
  </si>
  <si>
    <r>
      <t>http://en.wikipedia.org/wiki/Andijan_massacre</t>
    </r>
    <r>
      <rPr>
        <sz val="6"/>
        <rFont val="Times New Roman"/>
        <family val="1"/>
      </rPr>
      <t xml:space="preserve"> </t>
    </r>
  </si>
  <si>
    <r>
      <t>http://en.wikipedia.org/wiki/1971_Bangladesh_atrocities</t>
    </r>
    <r>
      <rPr>
        <sz val="6"/>
        <rFont val="Times New Roman"/>
        <family val="1"/>
      </rPr>
      <t xml:space="preserve"> </t>
    </r>
  </si>
  <si>
    <r>
      <t>http://en.wikipedia.org/wiki/Second_Congo_War</t>
    </r>
    <r>
      <rPr>
        <sz val="6"/>
        <rFont val="Times New Roman"/>
        <family val="1"/>
      </rPr>
      <t xml:space="preserve"> </t>
    </r>
  </si>
  <si>
    <r>
      <t>http://en.wikipedia.org/wiki/Second_Sudanese_Civil_War</t>
    </r>
    <r>
      <rPr>
        <sz val="6"/>
        <rFont val="Times New Roman"/>
        <family val="1"/>
      </rPr>
      <t xml:space="preserve"> </t>
    </r>
  </si>
  <si>
    <r>
      <t>http://en.wikipedia.org/wiki/Casualties_of_the_Sri_Lankan_Civil_War</t>
    </r>
    <r>
      <rPr>
        <sz val="6"/>
        <rFont val="Times New Roman"/>
        <family val="1"/>
      </rPr>
      <t xml:space="preserve"> </t>
    </r>
  </si>
  <si>
    <r>
      <t>http://en.wikipedia.org/wiki/World_War_I</t>
    </r>
    <r>
      <rPr>
        <sz val="6"/>
        <rFont val="Times New Roman"/>
        <family val="1"/>
      </rPr>
      <t xml:space="preserve"> </t>
    </r>
  </si>
  <si>
    <r>
      <t>http://en.wikipedia.org/wiki/Vietnam_War</t>
    </r>
    <r>
      <rPr>
        <sz val="6"/>
        <rFont val="Times New Roman"/>
        <family val="1"/>
      </rPr>
      <t xml:space="preserve"> </t>
    </r>
  </si>
  <si>
    <r>
      <t>http://en.wikipedia.org/wiki/Dirty_War</t>
    </r>
    <r>
      <rPr>
        <sz val="6"/>
        <rFont val="Times New Roman"/>
        <family val="1"/>
      </rPr>
      <t xml:space="preserve"> </t>
    </r>
  </si>
  <si>
    <r>
      <t>http://en.wikipedia.org/wiki/1984_Sikh_Massacre</t>
    </r>
    <r>
      <rPr>
        <sz val="6"/>
        <rFont val="Times New Roman"/>
        <family val="1"/>
      </rPr>
      <t xml:space="preserve"> </t>
    </r>
  </si>
  <si>
    <r>
      <t>http://en.wikipedia.org/wiki/Al-Anfal_Campaign</t>
    </r>
    <r>
      <rPr>
        <sz val="6"/>
        <rFont val="Times New Roman"/>
        <family val="1"/>
      </rPr>
      <t xml:space="preserve"> </t>
    </r>
  </si>
  <si>
    <r>
      <t>http://en.wikipedia.org/wiki/Sabra_and_Shatila_massacre</t>
    </r>
    <r>
      <rPr>
        <sz val="6"/>
        <rFont val="Times New Roman"/>
        <family val="1"/>
      </rPr>
      <t xml:space="preserve"> </t>
    </r>
  </si>
  <si>
    <r>
      <t>http://en.wikipedia.org/wiki/Damour_massacre</t>
    </r>
    <r>
      <rPr>
        <sz val="6"/>
        <rFont val="Times New Roman"/>
        <family val="1"/>
      </rPr>
      <t xml:space="preserve"> </t>
    </r>
  </si>
  <si>
    <r>
      <t>http://en.wikipedia.org/wiki/Russian_Civil_War</t>
    </r>
    <r>
      <rPr>
        <sz val="6"/>
        <rFont val="Times New Roman"/>
        <family val="1"/>
      </rPr>
      <t xml:space="preserve"> </t>
    </r>
  </si>
  <si>
    <r>
      <t>http://en.wikipedia.org/wiki/Rwandan_genocide</t>
    </r>
    <r>
      <rPr>
        <sz val="6"/>
        <rFont val="Times New Roman"/>
        <family val="1"/>
      </rPr>
      <t xml:space="preserve"> </t>
    </r>
  </si>
  <si>
    <r>
      <t>http://en.wikipedia.org/wiki/Darfur_conflict</t>
    </r>
    <r>
      <rPr>
        <sz val="6"/>
        <rFont val="Times New Roman"/>
        <family val="1"/>
      </rPr>
      <t xml:space="preserve"> </t>
    </r>
  </si>
  <si>
    <r>
      <t>http://en.wikipedia.org/wiki/Eastern_University_massacre</t>
    </r>
    <r>
      <rPr>
        <sz val="6"/>
        <rFont val="Times New Roman"/>
        <family val="1"/>
      </rPr>
      <t xml:space="preserve"> </t>
    </r>
  </si>
  <si>
    <r>
      <t>http://en.wikipedia.org/wiki/Assyrian_genocide</t>
    </r>
    <r>
      <rPr>
        <sz val="6"/>
        <rFont val="Times New Roman"/>
        <family val="1"/>
      </rPr>
      <t xml:space="preserve"> </t>
    </r>
  </si>
  <si>
    <r>
      <t>http://en.wikipedia.org/wiki/Persecution_of_Falun_Gong</t>
    </r>
    <r>
      <rPr>
        <sz val="6"/>
        <rFont val="Times New Roman"/>
        <family val="1"/>
      </rPr>
      <t xml:space="preserve"> </t>
    </r>
  </si>
  <si>
    <r>
      <t>http://en.wikipedia.org/wiki/Iran_Air_Flight_655</t>
    </r>
    <r>
      <rPr>
        <sz val="6"/>
        <rFont val="Times New Roman"/>
        <family val="1"/>
      </rPr>
      <t xml:space="preserve"> </t>
    </r>
  </si>
  <si>
    <r>
      <t>http://en.wikipedia.org/wiki/List_of_war_crimes</t>
    </r>
    <r>
      <rPr>
        <sz val="6"/>
        <rFont val="Times New Roman"/>
        <family val="1"/>
      </rPr>
      <t xml:space="preserve"> </t>
    </r>
  </si>
  <si>
    <r>
      <t>http://en.wikipedia.org/wiki/Deir_Yassin_Massacre</t>
    </r>
    <r>
      <rPr>
        <sz val="6"/>
        <rFont val="Times New Roman"/>
        <family val="1"/>
      </rPr>
      <t xml:space="preserve"> </t>
    </r>
  </si>
  <si>
    <r>
      <t>http://en.wikipedia.org/wiki/Munich_Massacre</t>
    </r>
    <r>
      <rPr>
        <sz val="6"/>
        <rFont val="Times New Roman"/>
        <family val="1"/>
      </rPr>
      <t xml:space="preserve"> </t>
    </r>
  </si>
  <si>
    <r>
      <t>http://en.wikipedia.org/wiki/Sathurukondan_massacre</t>
    </r>
    <r>
      <rPr>
        <sz val="6"/>
        <rFont val="Times New Roman"/>
        <family val="1"/>
      </rPr>
      <t xml:space="preserve"> </t>
    </r>
  </si>
  <si>
    <r>
      <t>http://en.wikipedia.org/wiki/October_13_massacre</t>
    </r>
    <r>
      <rPr>
        <sz val="6"/>
        <rFont val="Times New Roman"/>
        <family val="1"/>
      </rPr>
      <t xml:space="preserve"> </t>
    </r>
  </si>
  <si>
    <r>
      <t>http://en.wikipedia.org/wiki/Greek_genocide</t>
    </r>
    <r>
      <rPr>
        <sz val="6"/>
        <rFont val="Times New Roman"/>
        <family val="1"/>
      </rPr>
      <t xml:space="preserve"> </t>
    </r>
  </si>
  <si>
    <r>
      <t>http://en.wikipedia.org/wiki/Great_Chinese_Famine</t>
    </r>
    <r>
      <rPr>
        <sz val="6"/>
        <rFont val="Times New Roman"/>
        <family val="1"/>
      </rPr>
      <t xml:space="preserve"> </t>
    </r>
  </si>
  <si>
    <r>
      <t>http://en.wikipedia.org/wiki/Iraq_War</t>
    </r>
    <r>
      <rPr>
        <sz val="6"/>
        <rFont val="Times New Roman"/>
        <family val="1"/>
      </rPr>
      <t xml:space="preserve"> </t>
    </r>
  </si>
  <si>
    <r>
      <t>http://en.wikipedia.org/wiki/Gulf_War#Invasion_of_Kuwait</t>
    </r>
    <r>
      <rPr>
        <sz val="6"/>
        <rFont val="Times New Roman"/>
        <family val="1"/>
      </rPr>
      <t xml:space="preserve"> </t>
    </r>
  </si>
  <si>
    <r>
      <t>http://en.wikipedia.org/wiki/1973_Israeli_raid_on_Lebanon</t>
    </r>
    <r>
      <rPr>
        <sz val="6"/>
        <rFont val="Times New Roman"/>
        <family val="1"/>
      </rPr>
      <t xml:space="preserve"> </t>
    </r>
  </si>
  <si>
    <r>
      <t>http://en.wikipedia.org/wiki/Karantina_massacre</t>
    </r>
    <r>
      <rPr>
        <sz val="6"/>
        <rFont val="Times New Roman"/>
        <family val="1"/>
      </rPr>
      <t xml:space="preserve"> </t>
    </r>
  </si>
  <si>
    <r>
      <t>http://en.wikipedia.org/wiki/Ma%27alot_massacre</t>
    </r>
    <r>
      <rPr>
        <sz val="6"/>
        <rFont val="Times New Roman"/>
        <family val="1"/>
      </rPr>
      <t xml:space="preserve"> </t>
    </r>
  </si>
  <si>
    <r>
      <t>http://en.wikipedia.org/wiki/Soviet_War_in_Afghanistan</t>
    </r>
    <r>
      <rPr>
        <sz val="6"/>
        <rFont val="Times New Roman"/>
        <family val="1"/>
      </rPr>
      <t xml:space="preserve"> </t>
    </r>
  </si>
  <si>
    <r>
      <t>http://en.wikipedia.org/wiki/Tadmor_Prison_massacre</t>
    </r>
    <r>
      <rPr>
        <sz val="6"/>
        <rFont val="Times New Roman"/>
        <family val="1"/>
      </rPr>
      <t xml:space="preserve"> </t>
    </r>
  </si>
  <si>
    <r>
      <t>http://en.wikipedia.org/wiki/Guatemalan_civil_war</t>
    </r>
    <r>
      <rPr>
        <sz val="6"/>
        <rFont val="Times New Roman"/>
        <family val="1"/>
      </rPr>
      <t xml:space="preserve"> </t>
    </r>
  </si>
  <si>
    <r>
      <t>http://en.wikipedia.org/wiki/Dujail_Massacre</t>
    </r>
    <r>
      <rPr>
        <sz val="6"/>
        <rFont val="Times New Roman"/>
        <family val="1"/>
      </rPr>
      <t xml:space="preserve"> </t>
    </r>
  </si>
  <si>
    <r>
      <t>http://en.wikipedia.org/wiki/1996_shelling_of_Qana</t>
    </r>
    <r>
      <rPr>
        <sz val="6"/>
        <rFont val="Times New Roman"/>
        <family val="1"/>
      </rPr>
      <t xml:space="preserve"> </t>
    </r>
  </si>
  <si>
    <r>
      <t>http://en.wikipedia.org/wiki/Coastal_Road_massacre</t>
    </r>
    <r>
      <rPr>
        <sz val="6"/>
        <rFont val="Times New Roman"/>
        <family val="1"/>
      </rPr>
      <t xml:space="preserve"> </t>
    </r>
  </si>
  <si>
    <r>
      <t>http://en.wikipedia.org/wiki/Decossackization</t>
    </r>
    <r>
      <rPr>
        <sz val="6"/>
        <rFont val="Times New Roman"/>
        <family val="1"/>
      </rPr>
      <t xml:space="preserve"> </t>
    </r>
  </si>
  <si>
    <r>
      <t>http://en.wikipedia.org/wiki/Hama_massacre</t>
    </r>
    <r>
      <rPr>
        <sz val="6"/>
        <rFont val="Times New Roman"/>
        <family val="1"/>
      </rPr>
      <t xml:space="preserve"> </t>
    </r>
  </si>
  <si>
    <r>
      <t>http://en.wikipedia.org/wiki/Armenian_Genocide</t>
    </r>
    <r>
      <rPr>
        <sz val="6"/>
        <rFont val="Times New Roman"/>
        <family val="1"/>
      </rPr>
      <t xml:space="preserve"> </t>
    </r>
  </si>
  <si>
    <r>
      <t>http://en.wikipedia.org/wiki/1959_Tibetan_uprising</t>
    </r>
    <r>
      <rPr>
        <sz val="6"/>
        <rFont val="Times New Roman"/>
        <family val="1"/>
      </rPr>
      <t xml:space="preserve"> </t>
    </r>
  </si>
  <si>
    <r>
      <t>http://en.wikipedia.org/wiki/Passover_massacre</t>
    </r>
    <r>
      <rPr>
        <sz val="6"/>
        <rFont val="Times New Roman"/>
        <family val="1"/>
      </rPr>
      <t xml:space="preserve"> </t>
    </r>
  </si>
  <si>
    <r>
      <t>http://en.wikipedia.org/wiki/List_of_massacres</t>
    </r>
    <r>
      <rPr>
        <sz val="6"/>
        <rFont val="Times New Roman"/>
        <family val="1"/>
      </rPr>
      <t xml:space="preserve"> </t>
    </r>
  </si>
  <si>
    <r>
      <t>http://en.wikipedia.org/wiki/Dersim_Massacre</t>
    </r>
    <r>
      <rPr>
        <sz val="6"/>
        <rFont val="Times New Roman"/>
        <family val="1"/>
      </rPr>
      <t xml:space="preserve"> </t>
    </r>
  </si>
  <si>
    <r>
      <t>http://en.wikipedia.org/wiki/Tiananmen_Square_protests_of_1989</t>
    </r>
    <r>
      <rPr>
        <sz val="6"/>
        <rFont val="Times New Roman"/>
        <family val="1"/>
      </rPr>
      <t xml:space="preserve"> </t>
    </r>
  </si>
  <si>
    <r>
      <t>http://en.wikipedia.org/wiki/Sinchon_Massacre</t>
    </r>
    <r>
      <rPr>
        <sz val="6"/>
        <rFont val="Times New Roman"/>
        <family val="1"/>
      </rPr>
      <t xml:space="preserve"> </t>
    </r>
  </si>
  <si>
    <r>
      <t>http://en.wikipedia.org/wiki/Holodomor</t>
    </r>
    <r>
      <rPr>
        <sz val="6"/>
        <rFont val="Times New Roman"/>
        <family val="1"/>
      </rPr>
      <t xml:space="preserve"> </t>
    </r>
  </si>
  <si>
    <r>
      <t>http://en.wikipedia.org/wiki/Houla_massacre</t>
    </r>
    <r>
      <rPr>
        <sz val="6"/>
        <rFont val="Times New Roman"/>
        <family val="1"/>
      </rPr>
      <t xml:space="preserve"> </t>
    </r>
  </si>
  <si>
    <r>
      <t>http://en.wikipedia.org/wiki/Ghulja_Incident</t>
    </r>
    <r>
      <rPr>
        <sz val="6"/>
        <rFont val="Times New Roman"/>
        <family val="1"/>
      </rPr>
      <t xml:space="preserve"> </t>
    </r>
  </si>
  <si>
    <r>
      <t>http://en.wikipedia.org/wiki/My_Lai_Massacre</t>
    </r>
    <r>
      <rPr>
        <sz val="6"/>
        <rFont val="Times New Roman"/>
        <family val="1"/>
      </rPr>
      <t xml:space="preserve"> </t>
    </r>
  </si>
  <si>
    <r>
      <t>http://en.wikipedia.org/wiki/Soviet_famine_of_1932-1933</t>
    </r>
    <r>
      <rPr>
        <sz val="6"/>
        <rFont val="Times New Roman"/>
        <family val="1"/>
      </rPr>
      <t xml:space="preserve"> </t>
    </r>
  </si>
  <si>
    <r>
      <t>http://en.wikipedia.org/wiki/Maratha,_Santalaris_and_Aloda_massacre</t>
    </r>
    <r>
      <rPr>
        <sz val="6"/>
        <rFont val="Times New Roman"/>
        <family val="1"/>
      </rPr>
      <t xml:space="preserve"> </t>
    </r>
  </si>
  <si>
    <r>
      <t>http://en.wikipedia.org/wiki/Kent_State_massacre</t>
    </r>
    <r>
      <rPr>
        <sz val="6"/>
        <rFont val="Times New Roman"/>
        <family val="1"/>
      </rPr>
      <t xml:space="preserve"> </t>
    </r>
  </si>
  <si>
    <r>
      <t>http://en.wikipedia.org/wiki/Russian_famine_of_1921</t>
    </r>
    <r>
      <rPr>
        <sz val="6"/>
        <rFont val="Times New Roman"/>
        <family val="1"/>
      </rPr>
      <t xml:space="preserve"> </t>
    </r>
  </si>
  <si>
    <t>Méthodologie : Nombre minimale de meurtre rapporté</t>
  </si>
  <si>
    <t>Methodology : Minimal number of murder reported</t>
  </si>
  <si>
    <t>Note</t>
  </si>
  <si>
    <t>Revenue médian</t>
  </si>
  <si>
    <t>Revenue moyen</t>
  </si>
  <si>
    <t>Aide-mémoire à imprimer</t>
  </si>
  <si>
    <t>$/an</t>
  </si>
  <si>
    <t>memory aid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</si>
</sst>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.00%"/>
    <numFmt numFmtId="166" formatCode="#"/>
    <numFmt numFmtId="167" formatCode="#,##0"/>
    <numFmt numFmtId="168" formatCode="#%"/>
    <numFmt numFmtId="169" formatCode="0%"/>
    <numFmt numFmtId="170" formatCode="#,##0.0"/>
    <numFmt numFmtId="171" formatCode="0"/>
    <numFmt numFmtId="172" formatCode="#,##0.0000"/>
    <numFmt numFmtId="173" formatCode="#,###.00000"/>
    <numFmt numFmtId="174" formatCode="#,###"/>
  </numFmts>
  <fonts count="23">
    <font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.5"/>
      <name val="Verdana"/>
      <family val="2"/>
    </font>
    <font>
      <sz val="10.5"/>
      <name val="Verdana"/>
      <family val="2"/>
    </font>
    <font>
      <b/>
      <sz val="6"/>
      <name val="Verdana"/>
      <family val="2"/>
    </font>
    <font>
      <b/>
      <sz val="7"/>
      <name val="Verdana"/>
      <family val="2"/>
    </font>
    <font>
      <sz val="6"/>
      <name val="Verdana"/>
      <family val="2"/>
    </font>
    <font>
      <sz val="6"/>
      <name val="Arial"/>
      <family val="2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6"/>
      <name val="Arial"/>
      <family val="2"/>
    </font>
    <font>
      <b/>
      <sz val="6"/>
      <color indexed="12"/>
      <name val="Verdana"/>
      <family val="2"/>
    </font>
    <font>
      <sz val="6"/>
      <color indexed="12"/>
      <name val="Times New Roman"/>
      <family val="1"/>
    </font>
    <font>
      <sz val="6"/>
      <name val="Times New Roman"/>
      <family val="1"/>
    </font>
    <font>
      <sz val="6"/>
      <color indexed="12"/>
      <name val="Verdana"/>
      <family val="2"/>
    </font>
    <font>
      <sz val="5.1"/>
      <color indexed="8"/>
      <name val="Segoe UI"/>
      <family val="0"/>
    </font>
    <font>
      <sz val="6"/>
      <color indexed="8"/>
      <name val="Segoe UI"/>
      <family val="0"/>
    </font>
    <font>
      <b/>
      <sz val="10"/>
      <name val="Arial"/>
      <family val="2"/>
    </font>
    <font>
      <b/>
      <sz val="5"/>
      <name val="Verdana"/>
      <family val="2"/>
    </font>
    <font>
      <sz val="5"/>
      <name val="Arial"/>
      <family val="2"/>
    </font>
    <font>
      <sz val="4"/>
      <name val="Verdana"/>
      <family val="2"/>
    </font>
    <font>
      <sz val="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wrapText="1"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center" wrapText="1"/>
    </xf>
    <xf numFmtId="164" fontId="5" fillId="0" borderId="0" xfId="0" applyFont="1" applyAlignment="1">
      <alignment horizontal="center" wrapText="1"/>
    </xf>
    <xf numFmtId="164" fontId="5" fillId="0" borderId="0" xfId="0" applyFont="1" applyAlignment="1">
      <alignment wrapText="1"/>
    </xf>
    <xf numFmtId="164" fontId="6" fillId="0" borderId="0" xfId="0" applyFont="1" applyAlignment="1">
      <alignment wrapText="1"/>
    </xf>
    <xf numFmtId="164" fontId="6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right" wrapText="1"/>
    </xf>
    <xf numFmtId="165" fontId="6" fillId="0" borderId="0" xfId="0" applyNumberFormat="1" applyFont="1" applyAlignment="1">
      <alignment horizontal="center" wrapText="1"/>
    </xf>
    <xf numFmtId="164" fontId="1" fillId="0" borderId="0" xfId="0" applyFont="1" applyAlignment="1">
      <alignment horizontal="center"/>
    </xf>
    <xf numFmtId="164" fontId="6" fillId="0" borderId="0" xfId="0" applyNumberFormat="1" applyFont="1" applyAlignment="1">
      <alignment wrapText="1"/>
    </xf>
    <xf numFmtId="165" fontId="6" fillId="0" borderId="0" xfId="0" applyNumberFormat="1" applyFont="1" applyAlignment="1">
      <alignment wrapText="1"/>
    </xf>
    <xf numFmtId="166" fontId="6" fillId="0" borderId="0" xfId="0" applyNumberFormat="1" applyFont="1" applyAlignment="1">
      <alignment wrapText="1"/>
    </xf>
    <xf numFmtId="166" fontId="6" fillId="0" borderId="0" xfId="0" applyNumberFormat="1" applyFont="1" applyAlignment="1">
      <alignment horizontal="center" wrapText="1"/>
    </xf>
    <xf numFmtId="164" fontId="7" fillId="0" borderId="0" xfId="0" applyFont="1" applyAlignment="1">
      <alignment wrapText="1"/>
    </xf>
    <xf numFmtId="164" fontId="7" fillId="0" borderId="0" xfId="0" applyFont="1" applyAlignment="1">
      <alignment horizontal="center" wrapText="1"/>
    </xf>
    <xf numFmtId="167" fontId="7" fillId="0" borderId="0" xfId="0" applyNumberFormat="1" applyFont="1" applyAlignment="1">
      <alignment wrapText="1"/>
    </xf>
    <xf numFmtId="164" fontId="8" fillId="0" borderId="0" xfId="0" applyFont="1" applyAlignment="1">
      <alignment/>
    </xf>
    <xf numFmtId="164" fontId="5" fillId="0" borderId="0" xfId="0" applyFont="1" applyAlignment="1">
      <alignment/>
    </xf>
    <xf numFmtId="164" fontId="9" fillId="0" borderId="0" xfId="0" applyFont="1" applyAlignment="1">
      <alignment wrapText="1"/>
    </xf>
    <xf numFmtId="164" fontId="11" fillId="0" borderId="1" xfId="0" applyFont="1" applyBorder="1" applyAlignment="1">
      <alignment/>
    </xf>
    <xf numFmtId="164" fontId="5" fillId="0" borderId="2" xfId="0" applyFont="1" applyBorder="1" applyAlignment="1">
      <alignment wrapText="1"/>
    </xf>
    <xf numFmtId="164" fontId="11" fillId="0" borderId="2" xfId="0" applyFont="1" applyBorder="1" applyAlignment="1">
      <alignment/>
    </xf>
    <xf numFmtId="164" fontId="5" fillId="0" borderId="2" xfId="0" applyFont="1" applyBorder="1" applyAlignment="1">
      <alignment horizontal="right" wrapText="1"/>
    </xf>
    <xf numFmtId="164" fontId="5" fillId="0" borderId="0" xfId="0" applyFont="1" applyAlignment="1">
      <alignment horizontal="right" wrapText="1"/>
    </xf>
    <xf numFmtId="164" fontId="8" fillId="0" borderId="0" xfId="0" applyFont="1" applyAlignment="1">
      <alignment vertical="top"/>
    </xf>
    <xf numFmtId="164" fontId="5" fillId="0" borderId="3" xfId="0" applyFont="1" applyBorder="1" applyAlignment="1">
      <alignment/>
    </xf>
    <xf numFmtId="164" fontId="7" fillId="0" borderId="4" xfId="0" applyFont="1" applyBorder="1" applyAlignment="1">
      <alignment wrapText="1"/>
    </xf>
    <xf numFmtId="164" fontId="7" fillId="0" borderId="5" xfId="0" applyFont="1" applyBorder="1" applyAlignment="1">
      <alignment wrapText="1"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5" fontId="5" fillId="0" borderId="0" xfId="0" applyNumberFormat="1" applyFont="1" applyAlignment="1">
      <alignment wrapText="1"/>
    </xf>
    <xf numFmtId="168" fontId="5" fillId="0" borderId="0" xfId="0" applyNumberFormat="1" applyFont="1" applyAlignment="1">
      <alignment horizontal="right" wrapText="1"/>
    </xf>
    <xf numFmtId="168" fontId="5" fillId="0" borderId="0" xfId="0" applyNumberFormat="1" applyFont="1" applyAlignment="1">
      <alignment wrapText="1"/>
    </xf>
    <xf numFmtId="169" fontId="5" fillId="0" borderId="2" xfId="0" applyNumberFormat="1" applyFont="1" applyBorder="1" applyAlignment="1">
      <alignment horizontal="right" wrapText="1"/>
    </xf>
    <xf numFmtId="169" fontId="5" fillId="0" borderId="0" xfId="0" applyNumberFormat="1" applyFont="1" applyAlignment="1">
      <alignment horizontal="right" wrapText="1"/>
    </xf>
    <xf numFmtId="168" fontId="5" fillId="0" borderId="2" xfId="0" applyNumberFormat="1" applyFont="1" applyBorder="1" applyAlignment="1">
      <alignment wrapText="1"/>
    </xf>
    <xf numFmtId="169" fontId="8" fillId="0" borderId="0" xfId="0" applyNumberFormat="1" applyFont="1" applyAlignment="1">
      <alignment/>
    </xf>
    <xf numFmtId="164" fontId="0" fillId="0" borderId="2" xfId="0" applyBorder="1" applyAlignment="1">
      <alignment/>
    </xf>
    <xf numFmtId="170" fontId="5" fillId="0" borderId="1" xfId="0" applyNumberFormat="1" applyFont="1" applyBorder="1" applyAlignment="1">
      <alignment wrapText="1"/>
    </xf>
    <xf numFmtId="170" fontId="7" fillId="0" borderId="0" xfId="0" applyNumberFormat="1" applyFont="1" applyAlignment="1">
      <alignment wrapText="1"/>
    </xf>
    <xf numFmtId="166" fontId="7" fillId="0" borderId="0" xfId="0" applyNumberFormat="1" applyFont="1" applyAlignment="1">
      <alignment wrapText="1"/>
    </xf>
    <xf numFmtId="167" fontId="5" fillId="0" borderId="2" xfId="0" applyNumberFormat="1" applyFont="1" applyBorder="1" applyAlignment="1">
      <alignment wrapText="1"/>
    </xf>
    <xf numFmtId="167" fontId="5" fillId="0" borderId="0" xfId="0" applyNumberFormat="1" applyFont="1" applyAlignment="1">
      <alignment wrapText="1"/>
    </xf>
    <xf numFmtId="166" fontId="5" fillId="0" borderId="2" xfId="0" applyNumberFormat="1" applyFont="1" applyBorder="1" applyAlignment="1">
      <alignment wrapText="1"/>
    </xf>
    <xf numFmtId="171" fontId="7" fillId="0" borderId="0" xfId="0" applyNumberFormat="1" applyFont="1" applyAlignment="1">
      <alignment wrapText="1"/>
    </xf>
    <xf numFmtId="172" fontId="7" fillId="0" borderId="0" xfId="0" applyNumberFormat="1" applyFont="1" applyAlignment="1">
      <alignment wrapText="1"/>
    </xf>
    <xf numFmtId="173" fontId="7" fillId="0" borderId="0" xfId="0" applyNumberFormat="1" applyFont="1" applyAlignment="1">
      <alignment wrapText="1"/>
    </xf>
    <xf numFmtId="164" fontId="12" fillId="0" borderId="1" xfId="0" applyFont="1" applyBorder="1" applyAlignment="1">
      <alignment wrapText="1"/>
    </xf>
    <xf numFmtId="164" fontId="13" fillId="0" borderId="0" xfId="0" applyFont="1" applyAlignment="1">
      <alignment wrapText="1"/>
    </xf>
    <xf numFmtId="169" fontId="7" fillId="0" borderId="0" xfId="0" applyNumberFormat="1" applyFont="1" applyAlignment="1">
      <alignment wrapText="1"/>
    </xf>
    <xf numFmtId="164" fontId="15" fillId="0" borderId="0" xfId="0" applyFont="1" applyAlignment="1">
      <alignment wrapText="1"/>
    </xf>
    <xf numFmtId="164" fontId="11" fillId="0" borderId="0" xfId="0" applyFont="1" applyAlignment="1">
      <alignment wrapText="1"/>
    </xf>
    <xf numFmtId="169" fontId="5" fillId="0" borderId="0" xfId="0" applyNumberFormat="1" applyFont="1" applyAlignment="1">
      <alignment wrapText="1"/>
    </xf>
    <xf numFmtId="164" fontId="11" fillId="0" borderId="1" xfId="0" applyFont="1" applyBorder="1" applyAlignment="1">
      <alignment wrapText="1"/>
    </xf>
    <xf numFmtId="164" fontId="11" fillId="0" borderId="2" xfId="0" applyFont="1" applyBorder="1" applyAlignment="1">
      <alignment wrapText="1"/>
    </xf>
    <xf numFmtId="164" fontId="8" fillId="0" borderId="0" xfId="0" applyFont="1" applyAlignment="1">
      <alignment wrapText="1"/>
    </xf>
    <xf numFmtId="169" fontId="11" fillId="0" borderId="2" xfId="0" applyNumberFormat="1" applyFont="1" applyBorder="1" applyAlignment="1">
      <alignment wrapText="1"/>
    </xf>
    <xf numFmtId="164" fontId="11" fillId="0" borderId="3" xfId="0" applyFont="1" applyBorder="1" applyAlignment="1">
      <alignment wrapText="1"/>
    </xf>
    <xf numFmtId="164" fontId="5" fillId="0" borderId="4" xfId="0" applyFont="1" applyBorder="1" applyAlignment="1">
      <alignment wrapText="1"/>
    </xf>
    <xf numFmtId="164" fontId="5" fillId="0" borderId="5" xfId="0" applyFont="1" applyBorder="1" applyAlignment="1">
      <alignment horizontal="right"/>
    </xf>
    <xf numFmtId="167" fontId="8" fillId="0" borderId="0" xfId="0" applyNumberFormat="1" applyFont="1" applyAlignment="1">
      <alignment/>
    </xf>
    <xf numFmtId="164" fontId="7" fillId="0" borderId="0" xfId="0" applyFont="1" applyAlignment="1">
      <alignment/>
    </xf>
    <xf numFmtId="164" fontId="5" fillId="0" borderId="0" xfId="0" applyFont="1" applyAlignment="1">
      <alignment/>
    </xf>
    <xf numFmtId="167" fontId="16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164" fontId="7" fillId="0" borderId="0" xfId="0" applyFont="1" applyAlignment="1">
      <alignment/>
    </xf>
    <xf numFmtId="164" fontId="17" fillId="0" borderId="0" xfId="0" applyFont="1" applyAlignment="1">
      <alignment/>
    </xf>
    <xf numFmtId="164" fontId="8" fillId="0" borderId="0" xfId="0" applyFont="1" applyAlignment="1">
      <alignment/>
    </xf>
    <xf numFmtId="164" fontId="0" fillId="0" borderId="0" xfId="0" applyAlignment="1">
      <alignment/>
    </xf>
    <xf numFmtId="164" fontId="11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 horizontal="center" wrapText="1"/>
    </xf>
    <xf numFmtId="164" fontId="19" fillId="0" borderId="0" xfId="0" applyFont="1" applyAlignment="1">
      <alignment wrapText="1"/>
    </xf>
    <xf numFmtId="165" fontId="19" fillId="0" borderId="0" xfId="0" applyNumberFormat="1" applyFont="1" applyAlignment="1">
      <alignment horizontal="center" wrapText="1"/>
    </xf>
    <xf numFmtId="164" fontId="19" fillId="0" borderId="0" xfId="0" applyFont="1" applyAlignment="1">
      <alignment horizontal="left" wrapText="1"/>
    </xf>
    <xf numFmtId="164" fontId="20" fillId="0" borderId="0" xfId="0" applyFont="1" applyAlignment="1">
      <alignment/>
    </xf>
    <xf numFmtId="167" fontId="20" fillId="0" borderId="0" xfId="0" applyNumberFormat="1" applyFont="1" applyAlignment="1">
      <alignment/>
    </xf>
    <xf numFmtId="164" fontId="21" fillId="0" borderId="0" xfId="0" applyFont="1" applyAlignment="1">
      <alignment horizontal="center" wrapText="1"/>
    </xf>
    <xf numFmtId="164" fontId="21" fillId="0" borderId="0" xfId="0" applyFont="1" applyAlignment="1">
      <alignment horizontal="left"/>
    </xf>
    <xf numFmtId="164" fontId="22" fillId="0" borderId="0" xfId="0" applyFont="1" applyAlignment="1">
      <alignment/>
    </xf>
    <xf numFmtId="167" fontId="22" fillId="0" borderId="0" xfId="0" applyNumberFormat="1" applyFont="1" applyAlignment="1">
      <alignment/>
    </xf>
    <xf numFmtId="167" fontId="21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Median_household_income" TargetMode="External" /><Relationship Id="rId2" Type="http://schemas.openxmlformats.org/officeDocument/2006/relationships/hyperlink" Target="http://en.wikipedia.org/wiki/List_of_countries_by_GDP_(PPP)_per_capita" TargetMode="External" /><Relationship Id="rId3" Type="http://schemas.openxmlformats.org/officeDocument/2006/relationships/hyperlink" Target="http://www.imf.org/external/pubs/ft/weo/2010/02/weodata/weorept.aspx?sy=2010&amp;ey=2010&amp;scsm=1&amp;ssd=1&amp;sort=country&amp;ds=.&amp;br=1&amp;c=512%2C941%2C914%2C446%2C612%2C666%2C614%2C668%2C311%2C672%2C213%2C946%2C911%2C137%2C193%2C962%2C122%2C674%2C912%2C676%2C313%2C548%2C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dgs.un.org/unsd/mdg/SeriesDetail.aspx?srid=749&amp;crid=" TargetMode="External" /><Relationship Id="rId2" Type="http://schemas.openxmlformats.org/officeDocument/2006/relationships/hyperlink" Target="http://www.acatfrance.fr/textes-rapport-activite.php" TargetMode="External" /><Relationship Id="rId3" Type="http://schemas.openxmlformats.org/officeDocument/2006/relationships/hyperlink" Target="http://fr.rsf.org/press-freedom-index-2011-2012,1043.html" TargetMode="External" /><Relationship Id="rId4" Type="http://schemas.openxmlformats.org/officeDocument/2006/relationships/hyperlink" Target="http://cpi.transparency.org/cpi2011/interactive/" TargetMode="External" /><Relationship Id="rId5" Type="http://schemas.openxmlformats.org/officeDocument/2006/relationships/hyperlink" Target="http://www.amnesty.org/fr/annual-report/2012" TargetMode="External" /><Relationship Id="rId6" Type="http://schemas.openxmlformats.org/officeDocument/2006/relationships/hyperlink" Target="http://www.reuters.com/article/2008/01/17/us-usa-torture-idUSN1762987120080117" TargetMode="External" /><Relationship Id="rId7" Type="http://schemas.openxmlformats.org/officeDocument/2006/relationships/hyperlink" Target="http://www.cbc.ca/news/canada/story/2008/01/19/torture-manual.html" TargetMode="External" /><Relationship Id="rId8" Type="http://schemas.openxmlformats.org/officeDocument/2006/relationships/hyperlink" Target="http://www.acatfrance.fr/medias/files/actualite/Rapport_Torture2011_web_un_monde_tortionnaire.pdf" TargetMode="External" /><Relationship Id="rId9" Type="http://schemas.openxmlformats.org/officeDocument/2006/relationships/hyperlink" Target="http://www.acatfrance.fr/medias/actualites/doc/ACAT_France-Rapport_torture-Dec_2010.pdf" TargetMode="External" /><Relationship Id="rId10" Type="http://schemas.openxmlformats.org/officeDocument/2006/relationships/hyperlink" Target="http://www.amnesty.org/fr/annual-report/2011" TargetMode="External" /><Relationship Id="rId11" Type="http://schemas.openxmlformats.org/officeDocument/2006/relationships/hyperlink" Target="http://www.who.int/mediacentre/factsheets/fs313/en/index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pi.transparency.org/cpi2011/interactive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mdgs.un.org/unsd/mdg/SeriesDetail.aspx?srid=749&amp;crid=" TargetMode="External" /><Relationship Id="rId2" Type="http://schemas.openxmlformats.org/officeDocument/2006/relationships/hyperlink" Target="http://www.legrandsoir.info/destruction-massive-geopolitique-de-la-faim-de-jean-ziegler.html" TargetMode="External" /><Relationship Id="rId3" Type="http://schemas.openxmlformats.org/officeDocument/2006/relationships/hyperlink" Target="http://www.who.int/mediacentre/factsheets/fs313/en/index.html" TargetMode="External" /><Relationship Id="rId4" Type="http://schemas.openxmlformats.org/officeDocument/2006/relationships/hyperlink" Target="http://www.amnesty.org/fr/annual-report/2012" TargetMode="External" /><Relationship Id="rId5" Type="http://schemas.openxmlformats.org/officeDocument/2006/relationships/hyperlink" Target="http://iccnow.org/documents/Ratification_chart_2Apr2012_fr.pdf" TargetMode="External" /><Relationship Id="rId6" Type="http://schemas.openxmlformats.org/officeDocument/2006/relationships/hyperlink" Target="http://en.wikipedia.org/wiki/Atomic_bombings_of_Hiroshima_and_Nagasaki" TargetMode="External" /><Relationship Id="rId7" Type="http://schemas.openxmlformats.org/officeDocument/2006/relationships/hyperlink" Target="http://en.wikipedia.org/wiki/Birth_control" TargetMode="External" /><Relationship Id="rId8" Type="http://schemas.openxmlformats.org/officeDocument/2006/relationships/hyperlink" Target="http://www.svss-uspda.ch/fr/facts/mondial-liste.htm" TargetMode="External" /><Relationship Id="rId9" Type="http://schemas.openxmlformats.org/officeDocument/2006/relationships/hyperlink" Target="http://fr.wikipedia.org/wiki/Taux_de_mortalit&#233;" TargetMode="External" /><Relationship Id="rId10" Type="http://schemas.openxmlformats.org/officeDocument/2006/relationships/hyperlink" Target="http://thinkprogress.org/politics/2012/09/26/913421/100-million-could-die-from-climate-change-by-2030/" TargetMode="External" /><Relationship Id="rId11" Type="http://schemas.openxmlformats.org/officeDocument/2006/relationships/hyperlink" Target="http://www.amnesty.org/fr/annual-report/2011" TargetMode="External" /><Relationship Id="rId12" Type="http://schemas.openxmlformats.org/officeDocument/2006/relationships/hyperlink" Target="http://en.wikipedia.org/wiki/List_of_nuclear_and_radiation_accidents_by_death_toll" TargetMode="External" /><Relationship Id="rId13" Type="http://schemas.openxmlformats.org/officeDocument/2006/relationships/hyperlink" Target="http://www.sciencedaily.com/releases/2007/08/070813162438.htm" TargetMode="External" /><Relationship Id="rId14" Type="http://schemas.openxmlformats.org/officeDocument/2006/relationships/hyperlink" Target="http://www.amnesty.org/fr/annual-report/2011" TargetMode="External" /><Relationship Id="rId15" Type="http://schemas.openxmlformats.org/officeDocument/2006/relationships/hyperlink" Target="http://www.amnesty.org/fr/annual-report/2012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Khojaly_Massacre" TargetMode="External" /><Relationship Id="rId2" Type="http://schemas.openxmlformats.org/officeDocument/2006/relationships/hyperlink" Target="http://en.wikipedia.org/wiki/Korean_War" TargetMode="External" /><Relationship Id="rId3" Type="http://schemas.openxmlformats.org/officeDocument/2006/relationships/hyperlink" Target="http://en.wikipedia.org/wiki/Korean_War" TargetMode="External" /><Relationship Id="rId4" Type="http://schemas.openxmlformats.org/officeDocument/2006/relationships/hyperlink" Target="http://en.wikipedia.org/wiki/El_Mozote_Massacre" TargetMode="External" /><Relationship Id="rId5" Type="http://schemas.openxmlformats.org/officeDocument/2006/relationships/hyperlink" Target="http://en.wikipedia.org/wiki/War_in_Afghanistan_(2001&#8211;present)" TargetMode="External" /><Relationship Id="rId6" Type="http://schemas.openxmlformats.org/officeDocument/2006/relationships/hyperlink" Target="http://en.wikipedia.org/wiki/List_of_wars_and_anthropogenic_disasters_by_death_toll" TargetMode="External" /><Relationship Id="rId7" Type="http://schemas.openxmlformats.org/officeDocument/2006/relationships/hyperlink" Target="http://en.wikipedia.org/wiki/List_of_wars_and_anthropogenic_disasters_by_death_toll" TargetMode="External" /><Relationship Id="rId8" Type="http://schemas.openxmlformats.org/officeDocument/2006/relationships/hyperlink" Target="http://en.wikipedia.org/wiki/Genocides_in_history" TargetMode="External" /><Relationship Id="rId9" Type="http://schemas.openxmlformats.org/officeDocument/2006/relationships/hyperlink" Target="http://en.wikipedia.org/wiki/Indonesian_occupation_of_East_Timor" TargetMode="External" /><Relationship Id="rId10" Type="http://schemas.openxmlformats.org/officeDocument/2006/relationships/hyperlink" Target="http://en.wikipedia.org/wiki/World_War_II" TargetMode="External" /><Relationship Id="rId11" Type="http://schemas.openxmlformats.org/officeDocument/2006/relationships/hyperlink" Target="http://en.wikipedia.org/wiki/Killings_and_massacres_during_the_1948_Palestine_War" TargetMode="External" /><Relationship Id="rId12" Type="http://schemas.openxmlformats.org/officeDocument/2006/relationships/hyperlink" Target="http://en.wikipedia.org/wiki/Tel_al-Zaatar_massacre" TargetMode="External" /><Relationship Id="rId13" Type="http://schemas.openxmlformats.org/officeDocument/2006/relationships/hyperlink" Target="http://en.wikipedia.org/wiki/Andijan_massacre" TargetMode="External" /><Relationship Id="rId14" Type="http://schemas.openxmlformats.org/officeDocument/2006/relationships/hyperlink" Target="http://en.wikipedia.org/wiki/1971_Bangladesh_atrocities" TargetMode="External" /><Relationship Id="rId15" Type="http://schemas.openxmlformats.org/officeDocument/2006/relationships/hyperlink" Target="http://en.wikipedia.org/wiki/Tel_al-Zaatar_massacre" TargetMode="External" /><Relationship Id="rId16" Type="http://schemas.openxmlformats.org/officeDocument/2006/relationships/hyperlink" Target="http://en.wikipedia.org/wiki/Korean_War" TargetMode="External" /><Relationship Id="rId17" Type="http://schemas.openxmlformats.org/officeDocument/2006/relationships/hyperlink" Target="http://en.wikipedia.org/wiki/Second_Congo_War" TargetMode="External" /><Relationship Id="rId18" Type="http://schemas.openxmlformats.org/officeDocument/2006/relationships/hyperlink" Target="http://en.wikipedia.org/wiki/Second_Sudanese_Civil_War" TargetMode="External" /><Relationship Id="rId19" Type="http://schemas.openxmlformats.org/officeDocument/2006/relationships/hyperlink" Target="http://en.wikipedia.org/wiki/Casualties_of_the_Sri_Lankan_Civil_War" TargetMode="External" /><Relationship Id="rId20" Type="http://schemas.openxmlformats.org/officeDocument/2006/relationships/hyperlink" Target="http://en.wikipedia.org/wiki/Tel_al-Zaatar_massacre" TargetMode="External" /><Relationship Id="rId21" Type="http://schemas.openxmlformats.org/officeDocument/2006/relationships/hyperlink" Target="http://en.wikipedia.org/wiki/World_War_II" TargetMode="External" /><Relationship Id="rId22" Type="http://schemas.openxmlformats.org/officeDocument/2006/relationships/hyperlink" Target="http://en.wikipedia.org/wiki/World_War_I" TargetMode="External" /><Relationship Id="rId23" Type="http://schemas.openxmlformats.org/officeDocument/2006/relationships/hyperlink" Target="http://en.wikipedia.org/wiki/Vietnam_War" TargetMode="External" /><Relationship Id="rId24" Type="http://schemas.openxmlformats.org/officeDocument/2006/relationships/hyperlink" Target="http://en.wikipedia.org/wiki/Vietnam_War" TargetMode="External" /><Relationship Id="rId25" Type="http://schemas.openxmlformats.org/officeDocument/2006/relationships/hyperlink" Target="http://en.wikipedia.org/wiki/Genocides_in_history" TargetMode="External" /><Relationship Id="rId26" Type="http://schemas.openxmlformats.org/officeDocument/2006/relationships/hyperlink" Target="http://en.wikipedia.org/wiki/Dirty_War" TargetMode="External" /><Relationship Id="rId27" Type="http://schemas.openxmlformats.org/officeDocument/2006/relationships/hyperlink" Target="http://en.wikipedia.org/wiki/Genocides_in_history" TargetMode="External" /><Relationship Id="rId28" Type="http://schemas.openxmlformats.org/officeDocument/2006/relationships/hyperlink" Target="http://en.wikipedia.org/wiki/1984_Sikh_Massacre" TargetMode="External" /><Relationship Id="rId29" Type="http://schemas.openxmlformats.org/officeDocument/2006/relationships/hyperlink" Target="http://en.wikipedia.org/wiki/Genocides_in_history" TargetMode="External" /><Relationship Id="rId30" Type="http://schemas.openxmlformats.org/officeDocument/2006/relationships/hyperlink" Target="http://en.wikipedia.org/wiki/Al-Anfal_Campaign" TargetMode="External" /><Relationship Id="rId31" Type="http://schemas.openxmlformats.org/officeDocument/2006/relationships/hyperlink" Target="http://en.wikipedia.org/wiki/Sabra_and_Shatila_massacre" TargetMode="External" /><Relationship Id="rId32" Type="http://schemas.openxmlformats.org/officeDocument/2006/relationships/hyperlink" Target="http://en.wikipedia.org/wiki/Damour_massacre" TargetMode="External" /><Relationship Id="rId33" Type="http://schemas.openxmlformats.org/officeDocument/2006/relationships/hyperlink" Target="http://en.wikipedia.org/wiki/Damour_massacre" TargetMode="External" /><Relationship Id="rId34" Type="http://schemas.openxmlformats.org/officeDocument/2006/relationships/hyperlink" Target="http://en.wikipedia.org/wiki/Russian_Civil_War" TargetMode="External" /><Relationship Id="rId35" Type="http://schemas.openxmlformats.org/officeDocument/2006/relationships/hyperlink" Target="http://en.wikipedia.org/wiki/Rwandan_genocide" TargetMode="External" /><Relationship Id="rId36" Type="http://schemas.openxmlformats.org/officeDocument/2006/relationships/hyperlink" Target="http://en.wikipedia.org/wiki/Darfur_conflict" TargetMode="External" /><Relationship Id="rId37" Type="http://schemas.openxmlformats.org/officeDocument/2006/relationships/hyperlink" Target="http://en.wikipedia.org/wiki/Eastern_University_massacre" TargetMode="External" /><Relationship Id="rId38" Type="http://schemas.openxmlformats.org/officeDocument/2006/relationships/hyperlink" Target="http://en.wikipedia.org/wiki/Tel_al-Zaatar_massacre" TargetMode="External" /><Relationship Id="rId39" Type="http://schemas.openxmlformats.org/officeDocument/2006/relationships/hyperlink" Target="http://en.wikipedia.org/wiki/Assyrian_genocide" TargetMode="External" /><Relationship Id="rId40" Type="http://schemas.openxmlformats.org/officeDocument/2006/relationships/hyperlink" Target="http://en.wikipedia.org/wiki/Persecution_of_Falun_Gong" TargetMode="External" /><Relationship Id="rId41" Type="http://schemas.openxmlformats.org/officeDocument/2006/relationships/hyperlink" Target="http://en.wikipedia.org/wiki/Iran_Air_Flight_655" TargetMode="External" /><Relationship Id="rId42" Type="http://schemas.openxmlformats.org/officeDocument/2006/relationships/hyperlink" Target="http://en.wikipedia.org/wiki/List_of_war_crimes" TargetMode="External" /><Relationship Id="rId43" Type="http://schemas.openxmlformats.org/officeDocument/2006/relationships/hyperlink" Target="http://en.wikipedia.org/wiki/Deir_Yassin_Massacre" TargetMode="External" /><Relationship Id="rId44" Type="http://schemas.openxmlformats.org/officeDocument/2006/relationships/hyperlink" Target="http://en.wikipedia.org/wiki/Sabra_and_Shatila_massacre" TargetMode="External" /><Relationship Id="rId45" Type="http://schemas.openxmlformats.org/officeDocument/2006/relationships/hyperlink" Target="http://en.wikipedia.org/wiki/Munich_Massacre" TargetMode="External" /><Relationship Id="rId46" Type="http://schemas.openxmlformats.org/officeDocument/2006/relationships/hyperlink" Target="http://en.wikipedia.org/wiki/Vietnam_War" TargetMode="External" /><Relationship Id="rId47" Type="http://schemas.openxmlformats.org/officeDocument/2006/relationships/hyperlink" Target="http://en.wikipedia.org/wiki/List_of_war_crimes" TargetMode="External" /><Relationship Id="rId48" Type="http://schemas.openxmlformats.org/officeDocument/2006/relationships/hyperlink" Target="http://en.wikipedia.org/wiki/Sathurukondan_massacre" TargetMode="External" /><Relationship Id="rId49" Type="http://schemas.openxmlformats.org/officeDocument/2006/relationships/hyperlink" Target="http://en.wikipedia.org/wiki/October_13_massacre" TargetMode="External" /><Relationship Id="rId50" Type="http://schemas.openxmlformats.org/officeDocument/2006/relationships/hyperlink" Target="http://en.wikipedia.org/wiki/Greek_genocide" TargetMode="External" /><Relationship Id="rId51" Type="http://schemas.openxmlformats.org/officeDocument/2006/relationships/hyperlink" Target="http://en.wikipedia.org/wiki/Great_Chinese_Famine" TargetMode="External" /><Relationship Id="rId52" Type="http://schemas.openxmlformats.org/officeDocument/2006/relationships/hyperlink" Target="http://en.wikipedia.org/wiki/Iraq_War" TargetMode="External" /><Relationship Id="rId53" Type="http://schemas.openxmlformats.org/officeDocument/2006/relationships/hyperlink" Target="http://en.wikipedia.org/wiki/Gulf_War#Invasion_of_Kuwait" TargetMode="External" /><Relationship Id="rId54" Type="http://schemas.openxmlformats.org/officeDocument/2006/relationships/hyperlink" Target="http://en.wikipedia.org/wiki/1973_Israeli_raid_on_Lebanon" TargetMode="External" /><Relationship Id="rId55" Type="http://schemas.openxmlformats.org/officeDocument/2006/relationships/hyperlink" Target="http://en.wikipedia.org/wiki/Karantina_massacre" TargetMode="External" /><Relationship Id="rId56" Type="http://schemas.openxmlformats.org/officeDocument/2006/relationships/hyperlink" Target="http://en.wikipedia.org/wiki/Ma%27alot_massacre" TargetMode="External" /><Relationship Id="rId57" Type="http://schemas.openxmlformats.org/officeDocument/2006/relationships/hyperlink" Target="http://en.wikipedia.org/wiki/Soviet_War_in_Afghanistan" TargetMode="External" /><Relationship Id="rId58" Type="http://schemas.openxmlformats.org/officeDocument/2006/relationships/hyperlink" Target="http://en.wikipedia.org/wiki/Tadmor_Prison_massacre" TargetMode="External" /><Relationship Id="rId59" Type="http://schemas.openxmlformats.org/officeDocument/2006/relationships/hyperlink" Target="http://en.wikipedia.org/wiki/List_of_wars_and_anthropogenic_disasters_by_death_toll" TargetMode="External" /><Relationship Id="rId60" Type="http://schemas.openxmlformats.org/officeDocument/2006/relationships/hyperlink" Target="http://en.wikipedia.org/wiki/Genocides_in_history" TargetMode="External" /><Relationship Id="rId61" Type="http://schemas.openxmlformats.org/officeDocument/2006/relationships/hyperlink" Target="http://en.wikipedia.org/wiki/Guatemalan_civil_war" TargetMode="External" /><Relationship Id="rId62" Type="http://schemas.openxmlformats.org/officeDocument/2006/relationships/hyperlink" Target="http://en.wikipedia.org/wiki/Dujail_Massacre" TargetMode="External" /><Relationship Id="rId63" Type="http://schemas.openxmlformats.org/officeDocument/2006/relationships/hyperlink" Target="http://en.wikipedia.org/wiki/1996_shelling_of_Qana" TargetMode="External" /><Relationship Id="rId64" Type="http://schemas.openxmlformats.org/officeDocument/2006/relationships/hyperlink" Target="http://en.wikipedia.org/wiki/Coastal_Road_massacre" TargetMode="External" /><Relationship Id="rId65" Type="http://schemas.openxmlformats.org/officeDocument/2006/relationships/hyperlink" Target="http://en.wikipedia.org/wiki/Decossackization" TargetMode="External" /><Relationship Id="rId66" Type="http://schemas.openxmlformats.org/officeDocument/2006/relationships/hyperlink" Target="http://en.wikipedia.org/wiki/Hama_massacre" TargetMode="External" /><Relationship Id="rId67" Type="http://schemas.openxmlformats.org/officeDocument/2006/relationships/hyperlink" Target="http://en.wikipedia.org/wiki/Armenian_Genocide" TargetMode="External" /><Relationship Id="rId68" Type="http://schemas.openxmlformats.org/officeDocument/2006/relationships/hyperlink" Target="http://en.wikipedia.org/wiki/1959_Tibetan_uprising" TargetMode="External" /><Relationship Id="rId69" Type="http://schemas.openxmlformats.org/officeDocument/2006/relationships/hyperlink" Target="http://en.wikipedia.org/wiki/Dirty_War" TargetMode="External" /><Relationship Id="rId70" Type="http://schemas.openxmlformats.org/officeDocument/2006/relationships/hyperlink" Target="http://en.wikipedia.org/wiki/Passover_massacre" TargetMode="External" /><Relationship Id="rId71" Type="http://schemas.openxmlformats.org/officeDocument/2006/relationships/hyperlink" Target="http://en.wikipedia.org/wiki/List_of_wars_and_anthropogenic_disasters_by_death_toll" TargetMode="External" /><Relationship Id="rId72" Type="http://schemas.openxmlformats.org/officeDocument/2006/relationships/hyperlink" Target="http://en.wikipedia.org/wiki/List_of_massacres" TargetMode="External" /><Relationship Id="rId73" Type="http://schemas.openxmlformats.org/officeDocument/2006/relationships/hyperlink" Target="http://en.wikipedia.org/wiki/Dersim_Massacre" TargetMode="External" /><Relationship Id="rId74" Type="http://schemas.openxmlformats.org/officeDocument/2006/relationships/hyperlink" Target="http://en.wikipedia.org/wiki/Tiananmen_Square_protests_of_1989" TargetMode="External" /><Relationship Id="rId75" Type="http://schemas.openxmlformats.org/officeDocument/2006/relationships/hyperlink" Target="http://en.wikipedia.org/wiki/Sinchon_Massacre" TargetMode="External" /><Relationship Id="rId76" Type="http://schemas.openxmlformats.org/officeDocument/2006/relationships/hyperlink" Target="http://en.wikipedia.org/wiki/Holodomor" TargetMode="External" /><Relationship Id="rId77" Type="http://schemas.openxmlformats.org/officeDocument/2006/relationships/hyperlink" Target="http://en.wikipedia.org/wiki/Houla_massacre" TargetMode="External" /><Relationship Id="rId78" Type="http://schemas.openxmlformats.org/officeDocument/2006/relationships/hyperlink" Target="http://en.wikipedia.org/wiki/List_of_war_crimes" TargetMode="External" /><Relationship Id="rId79" Type="http://schemas.openxmlformats.org/officeDocument/2006/relationships/hyperlink" Target="http://en.wikipedia.org/wiki/Ghulja_Incident" TargetMode="External" /><Relationship Id="rId80" Type="http://schemas.openxmlformats.org/officeDocument/2006/relationships/hyperlink" Target="http://en.wikipedia.org/wiki/My_Lai_Massacre" TargetMode="External" /><Relationship Id="rId81" Type="http://schemas.openxmlformats.org/officeDocument/2006/relationships/hyperlink" Target="http://en.wikipedia.org/wiki/Soviet_famine_of_1932-1933" TargetMode="External" /><Relationship Id="rId82" Type="http://schemas.openxmlformats.org/officeDocument/2006/relationships/hyperlink" Target="http://en.wikipedia.org/wiki/Maratha,_Santalaris_and_Aloda_massacre" TargetMode="External" /><Relationship Id="rId83" Type="http://schemas.openxmlformats.org/officeDocument/2006/relationships/hyperlink" Target="http://en.wikipedia.org/wiki/Kent_State_massacre" TargetMode="External" /><Relationship Id="rId84" Type="http://schemas.openxmlformats.org/officeDocument/2006/relationships/hyperlink" Target="http://en.wikipedia.org/wiki/Russian_famine_of_1921" TargetMode="External" /><Relationship Id="rId85" Type="http://schemas.openxmlformats.org/officeDocument/2006/relationships/hyperlink" Target="http://en.wikipedia.org/wiki/El_Mozote_Massacre" TargetMode="External" /><Relationship Id="rId86" Type="http://schemas.openxmlformats.org/officeDocument/2006/relationships/hyperlink" Target="http://en.wikipedia.org/wiki/Khojaly_Massacr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5"/>
  <sheetViews>
    <sheetView tabSelected="1" zoomScale="108" zoomScaleNormal="108" workbookViewId="0" topLeftCell="J1">
      <pane ySplit="4" topLeftCell="A5" activePane="bottomLeft" state="frozen"/>
      <selection pane="topLeft" activeCell="J1" sqref="J1"/>
      <selection pane="bottomLeft" activeCell="N232" sqref="N232"/>
    </sheetView>
  </sheetViews>
  <sheetFormatPr defaultColWidth="11.421875" defaultRowHeight="12.75"/>
  <cols>
    <col min="1" max="1" width="5.421875" style="1" customWidth="1"/>
    <col min="2" max="2" width="19.421875" style="0" customWidth="1"/>
    <col min="3" max="3" width="8.00390625" style="2" customWidth="1"/>
    <col min="4" max="4" width="3.7109375" style="3" customWidth="1"/>
    <col min="5" max="5" width="8.00390625" style="3" customWidth="1"/>
    <col min="6" max="6" width="6.7109375" style="0" customWidth="1"/>
    <col min="7" max="8" width="7.8515625" style="0" customWidth="1"/>
    <col min="9" max="9" width="5.8515625" style="0" customWidth="1"/>
    <col min="10" max="10" width="5.8515625" style="4" customWidth="1"/>
    <col min="11" max="11" width="11.57421875" style="0" customWidth="1"/>
    <col min="12" max="12" width="7.8515625" style="0" customWidth="1"/>
    <col min="13" max="13" width="5.00390625" style="0" customWidth="1"/>
    <col min="14" max="14" width="9.57421875" style="4" customWidth="1"/>
    <col min="15" max="15" width="8.57421875" style="0" customWidth="1"/>
    <col min="16" max="16" width="9.140625" style="0" customWidth="1"/>
    <col min="17" max="17" width="11.57421875" style="0" customWidth="1"/>
    <col min="18" max="18" width="9.57421875" style="0" customWidth="1"/>
    <col min="19" max="16384" width="11.57421875" style="0" customWidth="1"/>
  </cols>
  <sheetData>
    <row r="1" spans="1:19" s="8" customFormat="1" ht="27.75" customHeight="1">
      <c r="A1" s="5" t="s">
        <v>0</v>
      </c>
      <c r="B1" s="6"/>
      <c r="C1" s="6"/>
      <c r="D1" s="7"/>
      <c r="E1" s="7"/>
      <c r="F1" s="5"/>
      <c r="J1" s="9" t="s">
        <v>1</v>
      </c>
      <c r="N1" s="10"/>
      <c r="O1"/>
      <c r="P1"/>
      <c r="R1"/>
      <c r="S1"/>
    </row>
    <row r="2" spans="1:19" s="12" customFormat="1" ht="26.25" customHeight="1">
      <c r="A2" s="11" t="s">
        <v>2</v>
      </c>
      <c r="B2" s="12" t="s">
        <v>3</v>
      </c>
      <c r="C2" s="13" t="s">
        <v>4</v>
      </c>
      <c r="D2" s="14"/>
      <c r="E2" s="14" t="s">
        <v>5</v>
      </c>
      <c r="F2"/>
      <c r="G2" s="12" t="s">
        <v>6</v>
      </c>
      <c r="H2" s="12" t="s">
        <v>7</v>
      </c>
      <c r="J2" s="11" t="s">
        <v>8</v>
      </c>
      <c r="K2" s="12" t="s">
        <v>9</v>
      </c>
      <c r="L2" s="13" t="s">
        <v>10</v>
      </c>
      <c r="M2" s="13"/>
      <c r="N2" s="14" t="s">
        <v>11</v>
      </c>
      <c r="O2" s="12" t="s">
        <v>12</v>
      </c>
      <c r="P2" s="12" t="s">
        <v>13</v>
      </c>
      <c r="R2"/>
      <c r="S2"/>
    </row>
    <row r="3" spans="1:19" s="12" customFormat="1" ht="17.25" customHeight="1">
      <c r="A3" s="11"/>
      <c r="C3" s="15" t="s">
        <v>14</v>
      </c>
      <c r="D3" s="16" t="s">
        <v>15</v>
      </c>
      <c r="E3" s="14"/>
      <c r="G3" s="12" t="s">
        <v>16</v>
      </c>
      <c r="H3" s="12" t="s">
        <v>16</v>
      </c>
      <c r="J3" s="17"/>
      <c r="L3" s="18">
        <v>100</v>
      </c>
      <c r="M3" s="19" t="s">
        <v>15</v>
      </c>
      <c r="N3" s="16"/>
      <c r="O3" s="12" t="s">
        <v>17</v>
      </c>
      <c r="P3" s="12" t="s">
        <v>17</v>
      </c>
      <c r="R3"/>
      <c r="S3"/>
    </row>
    <row r="4" spans="1:19" s="12" customFormat="1" ht="12.75">
      <c r="A4" s="17"/>
      <c r="B4"/>
      <c r="C4" s="13"/>
      <c r="D4" s="14"/>
      <c r="E4" s="14"/>
      <c r="G4" s="12">
        <v>2007</v>
      </c>
      <c r="H4" s="12">
        <v>2011</v>
      </c>
      <c r="J4" s="11"/>
      <c r="N4" s="11"/>
      <c r="O4" s="12">
        <v>2007</v>
      </c>
      <c r="P4" s="12">
        <v>2011</v>
      </c>
      <c r="R4"/>
      <c r="S4"/>
    </row>
    <row r="5" spans="1:19" s="22" customFormat="1" ht="26.25">
      <c r="A5" s="11">
        <v>1</v>
      </c>
      <c r="B5" s="12" t="str">
        <f>'Qualité de vie'!A180</f>
        <v>Royaume-Uni de Grande-Bretagne et d'Irlande du Nord (Engleterre)</v>
      </c>
      <c r="C5" s="20">
        <f>SUM('Bulletin (détails)'!T180)</f>
        <v>51.01935885632984</v>
      </c>
      <c r="D5" s="21" t="s">
        <v>15</v>
      </c>
      <c r="E5" s="11" t="s">
        <v>18</v>
      </c>
      <c r="F5"/>
      <c r="G5" s="22">
        <v>25168</v>
      </c>
      <c r="H5" s="22">
        <v>36600</v>
      </c>
      <c r="J5" s="23">
        <v>1</v>
      </c>
      <c r="K5" s="22" t="str">
        <f>'Qualité de vie'!K180</f>
        <v>United Kingdom and Northern Ireland</v>
      </c>
      <c r="L5" s="24">
        <f>SUM('Bulletin (détails)'!T180)</f>
        <v>51.01935885632984</v>
      </c>
      <c r="M5" s="21" t="s">
        <v>15</v>
      </c>
      <c r="N5" s="23" t="s">
        <v>19</v>
      </c>
      <c r="O5" s="25">
        <f>SUM(G5)</f>
        <v>25168</v>
      </c>
      <c r="P5" s="25">
        <f>SUM(H5)</f>
        <v>36600</v>
      </c>
      <c r="R5"/>
      <c r="S5"/>
    </row>
    <row r="6" spans="1:19" s="22" customFormat="1" ht="12.75">
      <c r="A6" s="11">
        <v>2</v>
      </c>
      <c r="B6" s="12" t="str">
        <f>'Qualité de vie'!A58</f>
        <v>Danemark</v>
      </c>
      <c r="C6" s="20">
        <f>SUM('Bulletin (détails)'!T58)</f>
        <v>48.433995896881854</v>
      </c>
      <c r="D6" s="21" t="s">
        <v>15</v>
      </c>
      <c r="E6" s="11" t="s">
        <v>18</v>
      </c>
      <c r="F6" s="12"/>
      <c r="G6" s="22">
        <v>22461</v>
      </c>
      <c r="H6" s="22">
        <v>37600</v>
      </c>
      <c r="J6" s="23">
        <v>2</v>
      </c>
      <c r="K6" s="22" t="str">
        <f>'Qualité de vie'!K58</f>
        <v>Denmark</v>
      </c>
      <c r="L6" s="24">
        <f>SUM('Bulletin (détails)'!T58)</f>
        <v>48.433995896881854</v>
      </c>
      <c r="M6" s="21" t="s">
        <v>15</v>
      </c>
      <c r="N6" s="23" t="s">
        <v>19</v>
      </c>
      <c r="O6" s="25">
        <f>SUM(G6)</f>
        <v>22461</v>
      </c>
      <c r="P6" s="25">
        <f>SUM(H6)</f>
        <v>37600</v>
      </c>
      <c r="R6"/>
      <c r="S6"/>
    </row>
    <row r="7" spans="1:19" s="22" customFormat="1" ht="12.75">
      <c r="A7" s="11">
        <v>3</v>
      </c>
      <c r="B7" s="12" t="str">
        <f>'Qualité de vie'!A204</f>
        <v>Suède</v>
      </c>
      <c r="C7" s="20">
        <f>SUM('Bulletin (détails)'!T204)</f>
        <v>48.023290056093664</v>
      </c>
      <c r="D7" s="21" t="s">
        <v>15</v>
      </c>
      <c r="E7" s="11" t="s">
        <v>18</v>
      </c>
      <c r="F7" s="12"/>
      <c r="G7" s="22">
        <v>22889</v>
      </c>
      <c r="H7" s="22">
        <v>40900</v>
      </c>
      <c r="J7" s="23">
        <v>3</v>
      </c>
      <c r="K7" s="22" t="str">
        <f>'Qualité de vie'!K204</f>
        <v>Sweden</v>
      </c>
      <c r="L7" s="24">
        <f>SUM('Bulletin (détails)'!T204)</f>
        <v>48.023290056093664</v>
      </c>
      <c r="M7" s="21" t="s">
        <v>15</v>
      </c>
      <c r="N7" s="23" t="s">
        <v>19</v>
      </c>
      <c r="O7" s="25">
        <f>SUM(G7)</f>
        <v>22889</v>
      </c>
      <c r="P7" s="25">
        <f>SUM(H7)</f>
        <v>40900</v>
      </c>
      <c r="R7"/>
      <c r="S7"/>
    </row>
    <row r="8" spans="1:19" s="22" customFormat="1" ht="12.75">
      <c r="A8" s="11">
        <v>4</v>
      </c>
      <c r="B8" s="12" t="str">
        <f>'Qualité de vie'!A167</f>
        <v>Pérou</v>
      </c>
      <c r="C8" s="20">
        <f>SUM('Bulletin (détails)'!T167)</f>
        <v>47.93826505609366</v>
      </c>
      <c r="D8" s="21" t="s">
        <v>15</v>
      </c>
      <c r="E8" s="11" t="s">
        <v>18</v>
      </c>
      <c r="F8" s="12"/>
      <c r="H8" s="22">
        <v>10200</v>
      </c>
      <c r="J8" s="23">
        <v>4</v>
      </c>
      <c r="K8" s="22" t="str">
        <f>'Qualité de vie'!K167</f>
        <v>Peru</v>
      </c>
      <c r="L8" s="24">
        <f>SUM('Bulletin (détails)'!T167)</f>
        <v>47.93826505609366</v>
      </c>
      <c r="M8" s="21" t="s">
        <v>15</v>
      </c>
      <c r="N8" s="23" t="s">
        <v>19</v>
      </c>
      <c r="O8" s="25">
        <f>SUM(G8)</f>
        <v>0</v>
      </c>
      <c r="P8" s="25">
        <f>SUM(H8)</f>
        <v>10200</v>
      </c>
      <c r="R8"/>
      <c r="S8"/>
    </row>
    <row r="9" spans="1:19" s="22" customFormat="1" ht="12.75">
      <c r="A9" s="11">
        <v>5</v>
      </c>
      <c r="B9" s="12" t="str">
        <f>'Qualité de vie'!A10</f>
        <v>Allemagne</v>
      </c>
      <c r="C9" s="20">
        <f>SUM('Bulletin (détails)'!T10)</f>
        <v>47.29116505609366</v>
      </c>
      <c r="D9" s="21" t="s">
        <v>15</v>
      </c>
      <c r="E9" s="11" t="s">
        <v>18</v>
      </c>
      <c r="F9" s="12"/>
      <c r="G9" s="22">
        <v>21241</v>
      </c>
      <c r="H9" s="22">
        <v>38400</v>
      </c>
      <c r="J9" s="23">
        <v>5</v>
      </c>
      <c r="K9" s="22" t="str">
        <f>'Qualité de vie'!K10</f>
        <v>Germany</v>
      </c>
      <c r="L9" s="24">
        <f>SUM('Bulletin (détails)'!T10)</f>
        <v>47.29116505609366</v>
      </c>
      <c r="M9" s="21" t="s">
        <v>15</v>
      </c>
      <c r="N9" s="23" t="s">
        <v>19</v>
      </c>
      <c r="O9" s="25">
        <f>SUM(G9)</f>
        <v>21241</v>
      </c>
      <c r="P9" s="25">
        <f>SUM(H9)</f>
        <v>38400</v>
      </c>
      <c r="R9"/>
      <c r="S9"/>
    </row>
    <row r="10" spans="1:19" s="22" customFormat="1" ht="12.75">
      <c r="A10" s="11">
        <v>6</v>
      </c>
      <c r="B10" s="12" t="str">
        <f>'Qualité de vie'!A133</f>
        <v>Malte</v>
      </c>
      <c r="C10" s="20">
        <f>SUM('Bulletin (détails)'!T133)</f>
        <v>44.94773639688185</v>
      </c>
      <c r="D10" s="21" t="s">
        <v>15</v>
      </c>
      <c r="E10" s="11" t="s">
        <v>18</v>
      </c>
      <c r="F10" s="12"/>
      <c r="H10" s="22">
        <v>25800</v>
      </c>
      <c r="J10" s="23">
        <v>6</v>
      </c>
      <c r="K10" s="22" t="str">
        <f>'Qualité de vie'!K133</f>
        <v>Malta</v>
      </c>
      <c r="L10" s="24">
        <f>SUM('Bulletin (détails)'!T133)</f>
        <v>44.94773639688185</v>
      </c>
      <c r="M10" s="21" t="s">
        <v>15</v>
      </c>
      <c r="N10" s="23" t="s">
        <v>19</v>
      </c>
      <c r="O10" s="25">
        <f>SUM(G10)</f>
        <v>0</v>
      </c>
      <c r="P10" s="25">
        <f>SUM(H10)</f>
        <v>25800</v>
      </c>
      <c r="R10"/>
      <c r="S10"/>
    </row>
    <row r="11" spans="1:19" s="22" customFormat="1" ht="12.75">
      <c r="A11" s="11">
        <v>8</v>
      </c>
      <c r="B11" s="12" t="str">
        <f>'Qualité de vie'!A205</f>
        <v>Suisse</v>
      </c>
      <c r="C11" s="20">
        <f>SUM('Bulletin (détails)'!T205)</f>
        <v>42.79628505609366</v>
      </c>
      <c r="D11" s="21" t="s">
        <v>15</v>
      </c>
      <c r="E11" s="11" t="s">
        <v>18</v>
      </c>
      <c r="F11" s="12"/>
      <c r="G11" s="22">
        <v>26844</v>
      </c>
      <c r="H11" s="22">
        <v>43900</v>
      </c>
      <c r="J11" s="23">
        <v>8</v>
      </c>
      <c r="K11" s="22" t="str">
        <f>'Qualité de vie'!K205</f>
        <v>Switzerland</v>
      </c>
      <c r="L11" s="24">
        <f>SUM('Bulletin (détails)'!T205)</f>
        <v>42.79628505609366</v>
      </c>
      <c r="M11" s="21" t="s">
        <v>15</v>
      </c>
      <c r="N11" s="23" t="s">
        <v>19</v>
      </c>
      <c r="O11" s="25">
        <f>SUM(G11)</f>
        <v>26844</v>
      </c>
      <c r="P11" s="25">
        <f>SUM(H11)</f>
        <v>43900</v>
      </c>
      <c r="R11"/>
      <c r="S11"/>
    </row>
    <row r="12" spans="1:19" s="22" customFormat="1" ht="12.75">
      <c r="A12" s="11">
        <v>7</v>
      </c>
      <c r="B12" s="12" t="str">
        <f>'Qualité de vie'!A26</f>
        <v>Barbade</v>
      </c>
      <c r="C12" s="20">
        <f>SUM('Bulletin (détails)'!T26)</f>
        <v>42.78303639688185</v>
      </c>
      <c r="D12" s="21" t="s">
        <v>15</v>
      </c>
      <c r="E12" s="11" t="s">
        <v>18</v>
      </c>
      <c r="F12" s="12"/>
      <c r="H12" s="22">
        <v>23700</v>
      </c>
      <c r="J12" s="23">
        <v>7</v>
      </c>
      <c r="K12" s="22" t="str">
        <f>'Qualité de vie'!K26</f>
        <v>Barbados</v>
      </c>
      <c r="L12" s="24">
        <f>SUM('Bulletin (détails)'!T26)</f>
        <v>42.78303639688185</v>
      </c>
      <c r="M12" s="21" t="s">
        <v>15</v>
      </c>
      <c r="N12" s="23" t="s">
        <v>19</v>
      </c>
      <c r="O12" s="25">
        <f>SUM(G12)</f>
        <v>0</v>
      </c>
      <c r="P12" s="25">
        <f>SUM(H12)</f>
        <v>23700</v>
      </c>
      <c r="R12"/>
      <c r="S12"/>
    </row>
    <row r="13" spans="1:19" s="22" customFormat="1" ht="12.75">
      <c r="A13" s="11">
        <v>9</v>
      </c>
      <c r="B13" s="12" t="str">
        <f>'Qualité de vie'!A105</f>
        <v>Islande</v>
      </c>
      <c r="C13" s="20">
        <f>SUM('Bulletin (détails)'!T105)</f>
        <v>42.42913639688185</v>
      </c>
      <c r="D13" s="21" t="s">
        <v>15</v>
      </c>
      <c r="E13" s="11" t="s">
        <v>18</v>
      </c>
      <c r="F13" s="12"/>
      <c r="G13" s="22">
        <v>28166</v>
      </c>
      <c r="H13" s="22">
        <v>38500</v>
      </c>
      <c r="J13" s="23">
        <v>9</v>
      </c>
      <c r="K13" s="22" t="str">
        <f>'Qualité de vie'!K105</f>
        <v>Iceland</v>
      </c>
      <c r="L13" s="24">
        <f>SUM('Bulletin (détails)'!T105)</f>
        <v>42.42913639688185</v>
      </c>
      <c r="M13" s="21" t="s">
        <v>15</v>
      </c>
      <c r="N13" s="23" t="s">
        <v>19</v>
      </c>
      <c r="O13" s="25">
        <f>SUM(G13)</f>
        <v>28166</v>
      </c>
      <c r="P13" s="25">
        <f>SUM(H13)</f>
        <v>38500</v>
      </c>
      <c r="R13"/>
      <c r="S13"/>
    </row>
    <row r="14" spans="1:19" s="22" customFormat="1" ht="12.75">
      <c r="A14" s="11">
        <v>10</v>
      </c>
      <c r="B14" s="12" t="str">
        <f>'Qualité de vie'!A21</f>
        <v>Autriche</v>
      </c>
      <c r="C14" s="20">
        <f>SUM('Bulletin (détails)'!T21)</f>
        <v>42.35541505609366</v>
      </c>
      <c r="D14" s="21" t="s">
        <v>15</v>
      </c>
      <c r="E14" s="11" t="s">
        <v>18</v>
      </c>
      <c r="F14" s="12"/>
      <c r="G14" s="22">
        <v>24114</v>
      </c>
      <c r="H14" s="22">
        <v>42400</v>
      </c>
      <c r="J14" s="23">
        <v>10</v>
      </c>
      <c r="K14" s="22" t="str">
        <f>'Qualité de vie'!K21</f>
        <v>Austria</v>
      </c>
      <c r="L14" s="24">
        <f>SUM('Bulletin (détails)'!T21)</f>
        <v>42.35541505609366</v>
      </c>
      <c r="M14" s="21" t="s">
        <v>15</v>
      </c>
      <c r="N14" s="23" t="s">
        <v>19</v>
      </c>
      <c r="O14" s="25">
        <f>SUM(G14)</f>
        <v>24114</v>
      </c>
      <c r="P14" s="25">
        <f>SUM(H14)</f>
        <v>42400</v>
      </c>
      <c r="R14"/>
      <c r="S14"/>
    </row>
    <row r="15" spans="1:19" s="22" customFormat="1" ht="12.75">
      <c r="A15" s="11">
        <v>11</v>
      </c>
      <c r="B15" s="12" t="str">
        <f>'Qualité de vie'!A28</f>
        <v>Belgique</v>
      </c>
      <c r="C15" s="20">
        <f>SUM('Bulletin (détails)'!T28)</f>
        <v>42.008315056093664</v>
      </c>
      <c r="D15" s="21" t="s">
        <v>15</v>
      </c>
      <c r="E15" s="11" t="s">
        <v>18</v>
      </c>
      <c r="F15" s="12"/>
      <c r="G15" s="22">
        <v>21532</v>
      </c>
      <c r="H15" s="22">
        <v>38200</v>
      </c>
      <c r="J15" s="23">
        <v>11</v>
      </c>
      <c r="K15" s="22" t="str">
        <f>'Qualité de vie'!K28</f>
        <v>Belgium</v>
      </c>
      <c r="L15" s="24">
        <f>SUM('Bulletin (détails)'!T28)</f>
        <v>42.008315056093664</v>
      </c>
      <c r="M15" s="21" t="s">
        <v>15</v>
      </c>
      <c r="N15" s="23" t="s">
        <v>19</v>
      </c>
      <c r="O15" s="25">
        <f>SUM(G15)</f>
        <v>21532</v>
      </c>
      <c r="P15" s="25">
        <f>SUM(H15)</f>
        <v>38200</v>
      </c>
      <c r="R15"/>
      <c r="S15"/>
    </row>
    <row r="16" spans="1:19" s="22" customFormat="1" ht="12.75">
      <c r="A16" s="11">
        <v>12</v>
      </c>
      <c r="B16" s="12" t="str">
        <f>'Qualité de vie'!A47</f>
        <v>Chypre</v>
      </c>
      <c r="C16" s="20">
        <f>SUM('Bulletin (détails)'!T47)</f>
        <v>41.79628639688185</v>
      </c>
      <c r="D16" s="21" t="s">
        <v>15</v>
      </c>
      <c r="E16" s="11" t="s">
        <v>18</v>
      </c>
      <c r="F16" s="12"/>
      <c r="H16" s="22">
        <v>29400</v>
      </c>
      <c r="J16" s="23">
        <v>12</v>
      </c>
      <c r="K16" s="22" t="str">
        <f>'Qualité de vie'!K47</f>
        <v>Cyprus</v>
      </c>
      <c r="L16" s="24">
        <f>SUM('Bulletin (détails)'!T47)</f>
        <v>41.79628639688185</v>
      </c>
      <c r="M16" s="21" t="s">
        <v>15</v>
      </c>
      <c r="N16" s="23" t="s">
        <v>19</v>
      </c>
      <c r="O16" s="25">
        <f>SUM(G16)</f>
        <v>0</v>
      </c>
      <c r="P16" s="25">
        <f>SUM(H16)</f>
        <v>29400</v>
      </c>
      <c r="R16"/>
      <c r="S16"/>
    </row>
    <row r="17" spans="1:19" s="22" customFormat="1" ht="12.75">
      <c r="A17" s="11">
        <v>13</v>
      </c>
      <c r="B17" s="12" t="str">
        <f>'Qualité de vie'!A224</f>
        <v>Uruguay</v>
      </c>
      <c r="C17" s="20">
        <f>SUM('Bulletin (détails)'!T224)</f>
        <v>41.55300255609366</v>
      </c>
      <c r="D17" s="21" t="s">
        <v>15</v>
      </c>
      <c r="E17" s="11" t="s">
        <v>18</v>
      </c>
      <c r="F17" s="12"/>
      <c r="H17" s="22">
        <v>15300</v>
      </c>
      <c r="J17" s="23">
        <v>13</v>
      </c>
      <c r="K17" s="22" t="str">
        <f>'Qualité de vie'!K224</f>
        <v>Uruguay</v>
      </c>
      <c r="L17" s="24">
        <f>SUM('Bulletin (détails)'!T224)</f>
        <v>41.55300255609366</v>
      </c>
      <c r="M17" s="21" t="s">
        <v>15</v>
      </c>
      <c r="N17" s="23" t="s">
        <v>19</v>
      </c>
      <c r="O17" s="25">
        <f>SUM(G17)</f>
        <v>0</v>
      </c>
      <c r="P17" s="25">
        <f>SUM(H17)</f>
        <v>15300</v>
      </c>
      <c r="R17"/>
      <c r="S17"/>
    </row>
    <row r="18" spans="1:19" s="22" customFormat="1" ht="12.75">
      <c r="A18" s="11">
        <v>14</v>
      </c>
      <c r="B18" s="12" t="str">
        <f>'Qualité de vie'!A44</f>
        <v>Cap-Vert</v>
      </c>
      <c r="C18" s="20">
        <f>SUM('Bulletin (détails)'!T44)</f>
        <v>41.49483639688185</v>
      </c>
      <c r="D18" s="21" t="s">
        <v>15</v>
      </c>
      <c r="E18" s="11" t="s">
        <v>18</v>
      </c>
      <c r="F18" s="12"/>
      <c r="H18" s="22">
        <v>4000</v>
      </c>
      <c r="J18" s="23">
        <v>14</v>
      </c>
      <c r="K18" s="22" t="str">
        <f>'Qualité de vie'!K44</f>
        <v>Cape Verde</v>
      </c>
      <c r="L18" s="24">
        <f>SUM('Bulletin (détails)'!T44)</f>
        <v>41.49483639688185</v>
      </c>
      <c r="M18" s="21" t="s">
        <v>15</v>
      </c>
      <c r="N18" s="23" t="s">
        <v>19</v>
      </c>
      <c r="O18" s="25">
        <f>SUM(G18)</f>
        <v>0</v>
      </c>
      <c r="P18" s="25">
        <f>SUM(H18)</f>
        <v>4000</v>
      </c>
      <c r="R18"/>
      <c r="S18"/>
    </row>
    <row r="19" spans="1:19" s="22" customFormat="1" ht="12.75">
      <c r="A19" s="11">
        <v>15</v>
      </c>
      <c r="B19" s="12" t="str">
        <f>'Qualité de vie'!A35</f>
        <v>Botswana</v>
      </c>
      <c r="C19" s="20">
        <f>SUM('Bulletin (détails)'!T35)</f>
        <v>41.203536396881844</v>
      </c>
      <c r="D19" s="21" t="s">
        <v>15</v>
      </c>
      <c r="E19" s="11" t="s">
        <v>18</v>
      </c>
      <c r="F19" s="12"/>
      <c r="H19" s="22">
        <v>16200</v>
      </c>
      <c r="J19" s="23">
        <v>15</v>
      </c>
      <c r="K19" s="22" t="str">
        <f>'Qualité de vie'!K35</f>
        <v>Botswana</v>
      </c>
      <c r="L19" s="24">
        <f>SUM('Bulletin (détails)'!T35)</f>
        <v>41.203536396881844</v>
      </c>
      <c r="M19" s="21" t="s">
        <v>15</v>
      </c>
      <c r="N19" s="23" t="s">
        <v>19</v>
      </c>
      <c r="O19" s="25">
        <f>SUM(G19)</f>
        <v>0</v>
      </c>
      <c r="P19" s="25">
        <f>SUM(H19)</f>
        <v>16200</v>
      </c>
      <c r="R19"/>
      <c r="S19"/>
    </row>
    <row r="20" spans="1:19" s="22" customFormat="1" ht="12.75">
      <c r="A20" s="11">
        <v>16</v>
      </c>
      <c r="B20" s="12" t="str">
        <f>'Qualité de vie'!A60</f>
        <v>Dominique</v>
      </c>
      <c r="C20" s="20">
        <f>SUM('Bulletin (détails)'!T60)</f>
        <v>41.147736396881854</v>
      </c>
      <c r="D20" s="21" t="s">
        <v>15</v>
      </c>
      <c r="E20" s="11" t="s">
        <v>18</v>
      </c>
      <c r="F20" s="12"/>
      <c r="H20" s="22">
        <v>14000</v>
      </c>
      <c r="J20" s="23">
        <v>16</v>
      </c>
      <c r="K20" s="22" t="str">
        <f>'Qualité de vie'!K60</f>
        <v>Dominica</v>
      </c>
      <c r="L20" s="24">
        <f>SUM('Bulletin (détails)'!T60)</f>
        <v>41.147736396881854</v>
      </c>
      <c r="M20" s="21" t="s">
        <v>15</v>
      </c>
      <c r="N20" s="23" t="s">
        <v>19</v>
      </c>
      <c r="O20" s="25">
        <f>SUM(G20)</f>
        <v>0</v>
      </c>
      <c r="P20" s="25">
        <f>SUM(H20)</f>
        <v>14000</v>
      </c>
      <c r="R20"/>
      <c r="S20"/>
    </row>
    <row r="21" spans="1:19" s="22" customFormat="1" ht="12.75">
      <c r="A21" s="11">
        <v>20</v>
      </c>
      <c r="B21" s="12" t="str">
        <f>'Qualité de vie'!A134</f>
        <v>Maroc</v>
      </c>
      <c r="C21" s="20">
        <f>SUM('Bulletin (détails)'!T134)</f>
        <v>41.088082528046826</v>
      </c>
      <c r="D21" s="21" t="s">
        <v>15</v>
      </c>
      <c r="E21" s="11" t="s">
        <v>18</v>
      </c>
      <c r="F21" s="12"/>
      <c r="H21" s="22">
        <v>5100</v>
      </c>
      <c r="J21" s="23">
        <v>20</v>
      </c>
      <c r="K21" s="22" t="str">
        <f>'Qualité de vie'!K134</f>
        <v>Morocco</v>
      </c>
      <c r="L21" s="24">
        <f>SUM('Bulletin (détails)'!T134)</f>
        <v>41.088082528046826</v>
      </c>
      <c r="M21" s="21" t="s">
        <v>15</v>
      </c>
      <c r="N21" s="23" t="s">
        <v>19</v>
      </c>
      <c r="O21" s="25">
        <f>SUM(G21)</f>
        <v>0</v>
      </c>
      <c r="P21" s="25">
        <f>SUM(H21)</f>
        <v>5100</v>
      </c>
      <c r="R21"/>
      <c r="S21"/>
    </row>
    <row r="22" spans="1:19" s="22" customFormat="1" ht="12.75">
      <c r="A22" s="11">
        <v>17</v>
      </c>
      <c r="B22" s="12" t="str">
        <f>'Qualité de vie'!A54</f>
        <v>Costa Rica</v>
      </c>
      <c r="C22" s="20">
        <f>SUM('Bulletin (détails)'!T54)</f>
        <v>41.02164889688185</v>
      </c>
      <c r="D22" s="21" t="s">
        <v>15</v>
      </c>
      <c r="E22" s="11" t="s">
        <v>18</v>
      </c>
      <c r="F22" s="12"/>
      <c r="H22" s="22">
        <v>12100</v>
      </c>
      <c r="J22" s="23">
        <v>17</v>
      </c>
      <c r="K22" s="22" t="str">
        <f>'Qualité de vie'!K54</f>
        <v>Costa Rica</v>
      </c>
      <c r="L22" s="24">
        <f>SUM('Bulletin (détails)'!T54)</f>
        <v>41.02164889688185</v>
      </c>
      <c r="M22" s="21" t="s">
        <v>15</v>
      </c>
      <c r="N22" s="23" t="s">
        <v>19</v>
      </c>
      <c r="O22" s="25">
        <f>SUM(G22)</f>
        <v>0</v>
      </c>
      <c r="P22" s="25">
        <f>SUM(H22)</f>
        <v>12100</v>
      </c>
      <c r="R22"/>
      <c r="S22"/>
    </row>
    <row r="23" spans="1:19" s="22" customFormat="1" ht="12.75">
      <c r="A23" s="11">
        <v>19</v>
      </c>
      <c r="B23" s="12" t="str">
        <f>'Qualité de vie'!A199</f>
        <v>Slovénie</v>
      </c>
      <c r="C23" s="20">
        <f>SUM('Bulletin (détails)'!T199)</f>
        <v>40.84236605609367</v>
      </c>
      <c r="D23" s="21" t="s">
        <v>15</v>
      </c>
      <c r="E23" s="11" t="s">
        <v>18</v>
      </c>
      <c r="F23" s="12"/>
      <c r="G23" s="22">
        <v>18860</v>
      </c>
      <c r="H23" s="22">
        <v>29000</v>
      </c>
      <c r="J23" s="23">
        <v>19</v>
      </c>
      <c r="K23" s="22" t="str">
        <f>'Qualité de vie'!K199</f>
        <v>Slovenia</v>
      </c>
      <c r="L23" s="24">
        <f>SUM('Bulletin (détails)'!T199)</f>
        <v>40.84236605609367</v>
      </c>
      <c r="M23" s="21" t="s">
        <v>15</v>
      </c>
      <c r="N23" s="23" t="s">
        <v>19</v>
      </c>
      <c r="O23" s="25">
        <f>SUM(G23)</f>
        <v>18860</v>
      </c>
      <c r="P23" s="25">
        <f>SUM(H23)</f>
        <v>29000</v>
      </c>
      <c r="R23"/>
      <c r="S23"/>
    </row>
    <row r="24" spans="1:19" s="22" customFormat="1" ht="12.75">
      <c r="A24" s="11">
        <v>18</v>
      </c>
      <c r="B24" s="12" t="str">
        <f>'Qualité de vie'!A125</f>
        <v>Luxembourg</v>
      </c>
      <c r="C24" s="20">
        <f>SUM('Bulletin (détails)'!T125)</f>
        <v>40.816336396881844</v>
      </c>
      <c r="D24" s="21" t="s">
        <v>15</v>
      </c>
      <c r="E24" s="11" t="s">
        <v>18</v>
      </c>
      <c r="F24" s="12"/>
      <c r="G24" s="22">
        <v>34407</v>
      </c>
      <c r="H24" s="22">
        <v>81100</v>
      </c>
      <c r="J24" s="23">
        <v>18</v>
      </c>
      <c r="K24" s="22" t="str">
        <f>'Qualité de vie'!K125</f>
        <v>Luxembourg</v>
      </c>
      <c r="L24" s="24">
        <f>SUM('Bulletin (détails)'!T125)</f>
        <v>40.816336396881844</v>
      </c>
      <c r="M24" s="21" t="s">
        <v>15</v>
      </c>
      <c r="N24" s="23" t="s">
        <v>19</v>
      </c>
      <c r="O24" s="25">
        <f>SUM(G24)</f>
        <v>34407</v>
      </c>
      <c r="P24" s="25">
        <f>SUM(H24)</f>
        <v>81100</v>
      </c>
      <c r="R24"/>
      <c r="S24"/>
    </row>
    <row r="25" spans="1:19" s="22" customFormat="1" ht="12.75">
      <c r="A25" s="11">
        <v>21</v>
      </c>
      <c r="B25" s="12" t="str">
        <f>'Qualité de vie'!A198</f>
        <v>Slovaquie</v>
      </c>
      <c r="C25" s="20">
        <f>SUM('Bulletin (détails)'!T198)</f>
        <v>40.192615056093665</v>
      </c>
      <c r="D25" s="21" t="s">
        <v>15</v>
      </c>
      <c r="E25" s="11" t="s">
        <v>18</v>
      </c>
      <c r="F25" s="12"/>
      <c r="G25" s="22">
        <v>9071</v>
      </c>
      <c r="H25" s="22">
        <v>23600</v>
      </c>
      <c r="J25" s="23">
        <v>21</v>
      </c>
      <c r="K25" s="22" t="str">
        <f>'Qualité de vie'!K198</f>
        <v>Slovakia</v>
      </c>
      <c r="L25" s="24">
        <f>SUM('Bulletin (détails)'!T198)</f>
        <v>40.192615056093665</v>
      </c>
      <c r="M25" s="21" t="s">
        <v>15</v>
      </c>
      <c r="N25" s="23" t="s">
        <v>19</v>
      </c>
      <c r="O25" s="25">
        <f>SUM(G25)</f>
        <v>9071</v>
      </c>
      <c r="P25" s="25">
        <f>SUM(H25)</f>
        <v>23600</v>
      </c>
      <c r="R25"/>
      <c r="S25"/>
    </row>
    <row r="26" spans="1:19" s="22" customFormat="1" ht="12.75">
      <c r="A26" s="11">
        <v>22</v>
      </c>
      <c r="B26" s="12" t="str">
        <f>'Qualité de vie'!A195</f>
        <v>Seychelles</v>
      </c>
      <c r="C26" s="20">
        <f>SUM('Bulletin (détails)'!T195)</f>
        <v>40.126486396881845</v>
      </c>
      <c r="D26" s="21" t="s">
        <v>15</v>
      </c>
      <c r="E26" s="11" t="s">
        <v>18</v>
      </c>
      <c r="F26" s="12"/>
      <c r="H26" s="22">
        <v>25000</v>
      </c>
      <c r="J26" s="23">
        <v>22</v>
      </c>
      <c r="K26" s="22" t="str">
        <f>'Qualité de vie'!K195</f>
        <v>Seychelles</v>
      </c>
      <c r="L26" s="24">
        <f>SUM('Bulletin (détails)'!T195)</f>
        <v>40.126486396881845</v>
      </c>
      <c r="M26" s="21" t="s">
        <v>15</v>
      </c>
      <c r="N26" s="23" t="s">
        <v>19</v>
      </c>
      <c r="O26" s="25">
        <f>SUM(G26)</f>
        <v>0</v>
      </c>
      <c r="P26" s="25">
        <f>SUM(H26)</f>
        <v>25000</v>
      </c>
      <c r="R26"/>
      <c r="S26"/>
    </row>
    <row r="27" spans="1:19" s="22" customFormat="1" ht="12.75">
      <c r="A27" s="11">
        <v>23</v>
      </c>
      <c r="B27" s="12" t="str">
        <f>'Qualité de vie'!A206</f>
        <v>Suriname</v>
      </c>
      <c r="C27" s="20">
        <f>SUM('Bulletin (détails)'!T206)</f>
        <v>40.08058639688185</v>
      </c>
      <c r="D27" s="21" t="s">
        <v>15</v>
      </c>
      <c r="E27" s="11" t="s">
        <v>18</v>
      </c>
      <c r="F27" s="12"/>
      <c r="H27" s="22">
        <v>9600</v>
      </c>
      <c r="J27" s="23">
        <v>23</v>
      </c>
      <c r="K27" s="22" t="str">
        <f>'Qualité de vie'!K206</f>
        <v>Suriname</v>
      </c>
      <c r="L27" s="24">
        <f>SUM('Bulletin (détails)'!T206)</f>
        <v>40.08058639688185</v>
      </c>
      <c r="M27" s="21" t="s">
        <v>15</v>
      </c>
      <c r="N27" s="23" t="s">
        <v>19</v>
      </c>
      <c r="O27" s="25">
        <f>SUM(G27)</f>
        <v>0</v>
      </c>
      <c r="P27" s="25">
        <f>SUM(H27)</f>
        <v>9600</v>
      </c>
      <c r="R27"/>
      <c r="S27"/>
    </row>
    <row r="28" spans="1:19" s="22" customFormat="1" ht="12.75">
      <c r="A28" s="11">
        <v>24</v>
      </c>
      <c r="B28" s="12" t="str">
        <f>'Qualité de vie'!A191</f>
        <v>Samoa</v>
      </c>
      <c r="C28" s="20">
        <f>SUM('Bulletin (détails)'!T191)</f>
        <v>39.939286396881855</v>
      </c>
      <c r="D28" s="21" t="s">
        <v>15</v>
      </c>
      <c r="E28" s="11" t="s">
        <v>18</v>
      </c>
      <c r="F28" s="12"/>
      <c r="H28" s="22">
        <v>6000</v>
      </c>
      <c r="J28" s="23">
        <v>24</v>
      </c>
      <c r="K28" s="22" t="str">
        <f>'Qualité de vie'!K191</f>
        <v>Samoa</v>
      </c>
      <c r="L28" s="24">
        <f>SUM('Bulletin (détails)'!T191)</f>
        <v>39.939286396881855</v>
      </c>
      <c r="M28" s="21" t="s">
        <v>15</v>
      </c>
      <c r="N28" s="23" t="s">
        <v>19</v>
      </c>
      <c r="O28" s="25">
        <f>SUM(G28)</f>
        <v>0</v>
      </c>
      <c r="P28" s="25">
        <f>SUM(H28)</f>
        <v>6000</v>
      </c>
      <c r="R28"/>
      <c r="S28"/>
    </row>
    <row r="29" spans="1:19" s="22" customFormat="1" ht="12.75">
      <c r="A29" s="11">
        <v>25</v>
      </c>
      <c r="B29" s="12" t="str">
        <f>'Qualité de vie'!A56</f>
        <v>Croatie</v>
      </c>
      <c r="C29" s="20">
        <f>SUM('Bulletin (détails)'!T56)</f>
        <v>39.781345896881845</v>
      </c>
      <c r="D29" s="21" t="s">
        <v>15</v>
      </c>
      <c r="E29" s="11" t="s">
        <v>18</v>
      </c>
      <c r="F29" s="12"/>
      <c r="H29" s="22">
        <v>18400</v>
      </c>
      <c r="J29" s="23">
        <v>25</v>
      </c>
      <c r="K29" s="22" t="str">
        <f>'Qualité de vie'!K56</f>
        <v>Croatia</v>
      </c>
      <c r="L29" s="24">
        <f>SUM('Bulletin (détails)'!T56)</f>
        <v>39.781345896881845</v>
      </c>
      <c r="M29" s="21" t="s">
        <v>15</v>
      </c>
      <c r="N29" s="23" t="s">
        <v>19</v>
      </c>
      <c r="O29" s="25">
        <f>SUM(G29)</f>
        <v>0</v>
      </c>
      <c r="P29" s="25">
        <f>SUM(H29)</f>
        <v>18400</v>
      </c>
      <c r="R29"/>
      <c r="S29"/>
    </row>
    <row r="30" spans="1:19" s="22" customFormat="1" ht="12.75">
      <c r="A30" s="11">
        <v>26</v>
      </c>
      <c r="B30" s="12" t="str">
        <f>'Qualité de vie'!A78</f>
        <v>Grenade</v>
      </c>
      <c r="C30" s="20">
        <f>SUM('Bulletin (détails)'!T78)</f>
        <v>39.45933639688185</v>
      </c>
      <c r="D30" s="21" t="s">
        <v>15</v>
      </c>
      <c r="E30" s="11" t="s">
        <v>18</v>
      </c>
      <c r="F30" s="12"/>
      <c r="H30" s="22">
        <v>14100</v>
      </c>
      <c r="J30" s="23">
        <v>26</v>
      </c>
      <c r="K30" s="22" t="str">
        <f>'Qualité de vie'!K78</f>
        <v>Grenada</v>
      </c>
      <c r="L30" s="24">
        <f>SUM('Bulletin (détails)'!T78)</f>
        <v>39.45933639688185</v>
      </c>
      <c r="M30" s="21" t="s">
        <v>15</v>
      </c>
      <c r="N30" s="23" t="s">
        <v>19</v>
      </c>
      <c r="O30" s="25">
        <f>SUM(G30)</f>
        <v>0</v>
      </c>
      <c r="P30" s="25">
        <f>SUM(H30)</f>
        <v>14100</v>
      </c>
      <c r="R30"/>
      <c r="S30"/>
    </row>
    <row r="31" spans="1:19" s="22" customFormat="1" ht="12.75">
      <c r="A31" s="11">
        <v>27</v>
      </c>
      <c r="B31" s="12" t="str">
        <f>'Qualité de vie'!A50</f>
        <v>Comores</v>
      </c>
      <c r="C31" s="20">
        <f>SUM('Bulletin (détails)'!T50)</f>
        <v>39.320686396881854</v>
      </c>
      <c r="D31" s="21" t="s">
        <v>15</v>
      </c>
      <c r="E31" s="11" t="s">
        <v>18</v>
      </c>
      <c r="F31" s="12"/>
      <c r="H31" s="22">
        <v>1200</v>
      </c>
      <c r="J31" s="23">
        <v>27</v>
      </c>
      <c r="K31" s="22" t="str">
        <f>'Qualité de vie'!K50</f>
        <v>Comoros</v>
      </c>
      <c r="L31" s="24">
        <f>SUM('Bulletin (détails)'!T50)</f>
        <v>39.320686396881854</v>
      </c>
      <c r="M31" s="21" t="s">
        <v>15</v>
      </c>
      <c r="N31" s="23" t="s">
        <v>19</v>
      </c>
      <c r="O31" s="25">
        <f>SUM(G31)</f>
        <v>0</v>
      </c>
      <c r="P31" s="25">
        <f>SUM(H31)</f>
        <v>1200</v>
      </c>
      <c r="R31"/>
      <c r="S31"/>
    </row>
    <row r="32" spans="1:19" s="22" customFormat="1" ht="12.75">
      <c r="A32" s="11">
        <v>28</v>
      </c>
      <c r="B32" s="12" t="str">
        <f>'Qualité de vie'!A39</f>
        <v>Burkina Faso</v>
      </c>
      <c r="C32" s="20">
        <f>SUM('Bulletin (détails)'!T39)</f>
        <v>39.281345896881845</v>
      </c>
      <c r="D32" s="21" t="s">
        <v>15</v>
      </c>
      <c r="E32" s="11" t="s">
        <v>18</v>
      </c>
      <c r="F32" s="12"/>
      <c r="H32" s="22">
        <v>1500</v>
      </c>
      <c r="J32" s="23">
        <v>28</v>
      </c>
      <c r="K32" s="22" t="str">
        <f>'Qualité de vie'!K39</f>
        <v>Burkina Faso</v>
      </c>
      <c r="L32" s="24">
        <f>SUM('Bulletin (détails)'!T39)</f>
        <v>39.281345896881845</v>
      </c>
      <c r="M32" s="21" t="s">
        <v>15</v>
      </c>
      <c r="N32" s="23" t="s">
        <v>19</v>
      </c>
      <c r="O32" s="25">
        <f>SUM(G32)</f>
        <v>0</v>
      </c>
      <c r="P32" s="25">
        <f>SUM(H32)</f>
        <v>1500</v>
      </c>
      <c r="R32"/>
      <c r="S32"/>
    </row>
    <row r="33" spans="1:19" s="22" customFormat="1" ht="12.75">
      <c r="A33" s="11">
        <v>29</v>
      </c>
      <c r="B33" s="12" t="str">
        <f>'Qualité de vie'!A119</f>
        <v>Lettonie</v>
      </c>
      <c r="C33" s="20">
        <f>SUM('Bulletin (détails)'!T119)</f>
        <v>39.252765056093665</v>
      </c>
      <c r="D33" s="21" t="s">
        <v>15</v>
      </c>
      <c r="E33" s="11" t="s">
        <v>18</v>
      </c>
      <c r="F33" s="12"/>
      <c r="H33" s="22">
        <v>15900</v>
      </c>
      <c r="J33" s="23">
        <v>29</v>
      </c>
      <c r="K33" s="22" t="str">
        <f>'Qualité de vie'!K119</f>
        <v>Latvia</v>
      </c>
      <c r="L33" s="24">
        <f>SUM('Bulletin (détails)'!T119)</f>
        <v>39.252765056093665</v>
      </c>
      <c r="M33" s="21" t="s">
        <v>15</v>
      </c>
      <c r="N33" s="23" t="s">
        <v>19</v>
      </c>
      <c r="O33" s="25">
        <f>SUM(G33)</f>
        <v>0</v>
      </c>
      <c r="P33" s="25">
        <f>SUM(H33)</f>
        <v>15900</v>
      </c>
      <c r="R33"/>
      <c r="S33"/>
    </row>
    <row r="34" spans="1:19" s="22" customFormat="1" ht="12.75">
      <c r="A34" s="11">
        <v>38</v>
      </c>
      <c r="B34" s="12" t="str">
        <f>'Qualité de vie'!A157</f>
        <v>Oman</v>
      </c>
      <c r="C34" s="20">
        <f>SUM('Bulletin (détails)'!T157)</f>
        <v>39.208869368835025</v>
      </c>
      <c r="D34" s="21" t="s">
        <v>15</v>
      </c>
      <c r="E34" s="11" t="s">
        <v>18</v>
      </c>
      <c r="F34" s="12"/>
      <c r="H34" s="22">
        <v>26900</v>
      </c>
      <c r="J34" s="23">
        <v>38</v>
      </c>
      <c r="K34" s="22" t="str">
        <f>'Qualité de vie'!K157</f>
        <v>Oman</v>
      </c>
      <c r="L34" s="24">
        <f>SUM('Bulletin (détails)'!T157)</f>
        <v>39.208869368835025</v>
      </c>
      <c r="M34" s="21" t="s">
        <v>15</v>
      </c>
      <c r="N34" s="23" t="s">
        <v>19</v>
      </c>
      <c r="O34" s="25">
        <f>SUM(G34)</f>
        <v>0</v>
      </c>
      <c r="P34" s="25">
        <f>SUM(H34)</f>
        <v>26900</v>
      </c>
      <c r="R34"/>
      <c r="S34"/>
    </row>
    <row r="35" spans="1:19" s="22" customFormat="1" ht="12.75">
      <c r="A35" s="11">
        <v>30</v>
      </c>
      <c r="B35" s="12" t="str">
        <f>'Qualité de vie'!A230</f>
        <v>Zambie</v>
      </c>
      <c r="C35" s="20">
        <f>SUM('Bulletin (détails)'!T230)</f>
        <v>39.16223639688185</v>
      </c>
      <c r="D35" s="21" t="s">
        <v>15</v>
      </c>
      <c r="E35" s="11" t="s">
        <v>18</v>
      </c>
      <c r="F35" s="12"/>
      <c r="H35" s="22">
        <v>1600</v>
      </c>
      <c r="J35" s="23">
        <v>30</v>
      </c>
      <c r="K35" s="22" t="str">
        <f>'Qualité de vie'!K230</f>
        <v>Zambia</v>
      </c>
      <c r="L35" s="24">
        <f>SUM('Bulletin (détails)'!T230)</f>
        <v>39.16223639688185</v>
      </c>
      <c r="M35" s="21" t="s">
        <v>15</v>
      </c>
      <c r="N35" s="23" t="s">
        <v>19</v>
      </c>
      <c r="O35" s="25">
        <f>SUM(G35)</f>
        <v>0</v>
      </c>
      <c r="P35" s="25">
        <f>SUM(H35)</f>
        <v>1600</v>
      </c>
      <c r="R35"/>
      <c r="S35"/>
    </row>
    <row r="36" spans="1:19" s="22" customFormat="1" ht="12.75">
      <c r="A36" s="11">
        <v>44</v>
      </c>
      <c r="B36" s="12" t="str">
        <f>'Qualité de vie'!A155</f>
        <v>Nouvelle-Calédonie (France)</v>
      </c>
      <c r="C36" s="20">
        <f>SUM('Bulletin (détails)'!T155)</f>
        <v>39.11227886883502</v>
      </c>
      <c r="D36" s="21" t="s">
        <v>15</v>
      </c>
      <c r="E36" s="11" t="s">
        <v>18</v>
      </c>
      <c r="F36" s="12"/>
      <c r="H36" s="22">
        <v>15000</v>
      </c>
      <c r="J36" s="23">
        <v>44</v>
      </c>
      <c r="K36" s="22" t="str">
        <f>'Qualité de vie'!K155</f>
        <v>New Caledonia</v>
      </c>
      <c r="L36" s="24">
        <f>SUM('Bulletin (détails)'!T155)</f>
        <v>39.11227886883502</v>
      </c>
      <c r="M36" s="21" t="s">
        <v>15</v>
      </c>
      <c r="N36" s="23" t="s">
        <v>19</v>
      </c>
      <c r="O36" s="25">
        <f>SUM(G36)</f>
        <v>0</v>
      </c>
      <c r="P36" s="25">
        <f>SUM(H36)</f>
        <v>15000</v>
      </c>
      <c r="R36"/>
      <c r="S36"/>
    </row>
    <row r="37" spans="1:19" s="22" customFormat="1" ht="12.75">
      <c r="A37" s="11">
        <v>31</v>
      </c>
      <c r="B37" s="12" t="str">
        <f>'Qualité de vie'!A30</f>
        <v>Bénin</v>
      </c>
      <c r="C37" s="20">
        <f>SUM('Bulletin (détails)'!T30)</f>
        <v>39.02938639688185</v>
      </c>
      <c r="D37" s="21" t="s">
        <v>15</v>
      </c>
      <c r="E37" s="11" t="s">
        <v>18</v>
      </c>
      <c r="F37" s="12"/>
      <c r="H37" s="22">
        <v>1500</v>
      </c>
      <c r="J37" s="23">
        <v>31</v>
      </c>
      <c r="K37" s="22" t="str">
        <f>'Qualité de vie'!K30</f>
        <v>Benin</v>
      </c>
      <c r="L37" s="24">
        <f>SUM('Bulletin (détails)'!T30)</f>
        <v>39.02938639688185</v>
      </c>
      <c r="M37" s="21" t="s">
        <v>15</v>
      </c>
      <c r="N37" s="23" t="s">
        <v>19</v>
      </c>
      <c r="O37" s="25">
        <f>SUM(G37)</f>
        <v>0</v>
      </c>
      <c r="P37" s="25">
        <f>SUM(H37)</f>
        <v>1500</v>
      </c>
      <c r="R37"/>
      <c r="S37"/>
    </row>
    <row r="38" spans="1:19" s="22" customFormat="1" ht="12.75">
      <c r="A38" s="11">
        <v>32</v>
      </c>
      <c r="B38" s="12" t="str">
        <f>'Qualité de vie'!A151</f>
        <v>Niger</v>
      </c>
      <c r="C38" s="20">
        <f>SUM('Bulletin (détails)'!T151)</f>
        <v>38.99849589688185</v>
      </c>
      <c r="D38" s="21" t="s">
        <v>15</v>
      </c>
      <c r="E38" s="11" t="s">
        <v>18</v>
      </c>
      <c r="F38" s="12"/>
      <c r="H38" s="22">
        <v>800</v>
      </c>
      <c r="J38" s="23">
        <v>32</v>
      </c>
      <c r="K38" s="22" t="str">
        <f>'Qualité de vie'!K151</f>
        <v>Niger</v>
      </c>
      <c r="L38" s="24">
        <f>SUM('Bulletin (détails)'!T151)</f>
        <v>38.99849589688185</v>
      </c>
      <c r="M38" s="21" t="s">
        <v>15</v>
      </c>
      <c r="N38" s="23" t="s">
        <v>19</v>
      </c>
      <c r="O38" s="25">
        <f>SUM(G38)</f>
        <v>0</v>
      </c>
      <c r="P38" s="25">
        <f>SUM(H38)</f>
        <v>800</v>
      </c>
      <c r="R38"/>
      <c r="S38"/>
    </row>
    <row r="39" spans="1:19" s="22" customFormat="1" ht="12.75">
      <c r="A39" s="11">
        <v>36</v>
      </c>
      <c r="B39" s="12" t="str">
        <f>'Qualité de vie'!A38</f>
        <v>Bulgarie</v>
      </c>
      <c r="C39" s="20">
        <f>SUM('Bulletin (détails)'!T38)</f>
        <v>38.88996505609366</v>
      </c>
      <c r="D39" s="21" t="s">
        <v>15</v>
      </c>
      <c r="E39" s="11" t="s">
        <v>18</v>
      </c>
      <c r="F39" s="12"/>
      <c r="H39" s="22">
        <v>13800</v>
      </c>
      <c r="J39" s="23">
        <v>35</v>
      </c>
      <c r="K39" s="22" t="str">
        <f>'Qualité de vie'!K38</f>
        <v>Bulgaria</v>
      </c>
      <c r="L39" s="24">
        <f>SUM('Bulletin (détails)'!T38)</f>
        <v>38.88996505609366</v>
      </c>
      <c r="M39" s="21" t="s">
        <v>15</v>
      </c>
      <c r="N39" s="23" t="s">
        <v>19</v>
      </c>
      <c r="O39" s="25">
        <f>SUM(G39)</f>
        <v>0</v>
      </c>
      <c r="P39" s="25">
        <f>SUM(H39)</f>
        <v>13800</v>
      </c>
      <c r="R39"/>
      <c r="S39"/>
    </row>
    <row r="40" spans="1:19" s="22" customFormat="1" ht="12.75">
      <c r="A40" s="11">
        <v>35</v>
      </c>
      <c r="B40" s="12" t="str">
        <f>'Qualité de vie'!A194</f>
        <v>Serbie</v>
      </c>
      <c r="C40" s="20">
        <f>SUM('Bulletin (détails)'!T194)</f>
        <v>38.88996505609366</v>
      </c>
      <c r="D40" s="21" t="s">
        <v>15</v>
      </c>
      <c r="E40" s="11" t="s">
        <v>18</v>
      </c>
      <c r="F40" s="12"/>
      <c r="H40" s="22">
        <v>10800</v>
      </c>
      <c r="J40" s="23">
        <v>36</v>
      </c>
      <c r="K40" s="22" t="str">
        <f>'Qualité de vie'!K194</f>
        <v>Serbia</v>
      </c>
      <c r="L40" s="24">
        <f>SUM('Bulletin (détails)'!T194)</f>
        <v>38.88996505609366</v>
      </c>
      <c r="M40" s="21" t="s">
        <v>15</v>
      </c>
      <c r="N40" s="23" t="s">
        <v>19</v>
      </c>
      <c r="O40" s="25">
        <f>SUM(G40)</f>
        <v>0</v>
      </c>
      <c r="P40" s="25">
        <f>SUM(H40)</f>
        <v>10800</v>
      </c>
      <c r="R40"/>
      <c r="S40"/>
    </row>
    <row r="41" spans="1:19" s="22" customFormat="1" ht="12.75">
      <c r="A41" s="11">
        <v>33</v>
      </c>
      <c r="B41" s="12" t="str">
        <f>'Qualité de vie'!A136</f>
        <v>Maurice (îles)</v>
      </c>
      <c r="C41" s="20">
        <f>SUM('Bulletin (détails)'!T136)</f>
        <v>38.88303639688185</v>
      </c>
      <c r="D41" s="21" t="s">
        <v>15</v>
      </c>
      <c r="E41" s="11" t="s">
        <v>18</v>
      </c>
      <c r="F41" s="12"/>
      <c r="H41" s="22">
        <v>15100</v>
      </c>
      <c r="J41" s="23">
        <v>33</v>
      </c>
      <c r="K41" s="22" t="str">
        <f>'Qualité de vie'!K136</f>
        <v>Mauritius</v>
      </c>
      <c r="L41" s="24">
        <f>SUM('Bulletin (détails)'!T136)</f>
        <v>38.88303639688185</v>
      </c>
      <c r="M41" s="21" t="s">
        <v>15</v>
      </c>
      <c r="N41" s="23" t="s">
        <v>19</v>
      </c>
      <c r="O41" s="25">
        <f>SUM(G41)</f>
        <v>0</v>
      </c>
      <c r="P41" s="25">
        <f>SUM(H41)</f>
        <v>15100</v>
      </c>
      <c r="R41"/>
      <c r="S41"/>
    </row>
    <row r="42" spans="1:19" s="22" customFormat="1" ht="12.75">
      <c r="A42" s="11">
        <v>34</v>
      </c>
      <c r="B42" s="12" t="str">
        <f>'Qualité de vie'!A73</f>
        <v>Gambie</v>
      </c>
      <c r="C42" s="20">
        <f>SUM('Bulletin (détails)'!T73)</f>
        <v>38.848711396881846</v>
      </c>
      <c r="D42" s="21" t="s">
        <v>15</v>
      </c>
      <c r="E42" s="11" t="s">
        <v>18</v>
      </c>
      <c r="F42" s="12"/>
      <c r="H42" s="22">
        <v>2000</v>
      </c>
      <c r="J42" s="23">
        <v>34</v>
      </c>
      <c r="K42" s="22" t="str">
        <f>'Qualité de vie'!K73</f>
        <v>Gambia</v>
      </c>
      <c r="L42" s="24">
        <f>SUM('Bulletin (détails)'!T73)</f>
        <v>38.848711396881846</v>
      </c>
      <c r="M42" s="21" t="s">
        <v>15</v>
      </c>
      <c r="N42" s="23" t="s">
        <v>19</v>
      </c>
      <c r="O42" s="25">
        <f>SUM(G42)</f>
        <v>0</v>
      </c>
      <c r="P42" s="25">
        <f>SUM(H42)</f>
        <v>2000</v>
      </c>
      <c r="R42"/>
      <c r="S42"/>
    </row>
    <row r="43" spans="1:19" s="22" customFormat="1" ht="34.5">
      <c r="A43" s="11">
        <v>46</v>
      </c>
      <c r="B43" s="12" t="str">
        <f>'Qualité de vie'!A126</f>
        <v>Macao région administrative spéciale de Chine</v>
      </c>
      <c r="C43" s="20">
        <f>SUM('Bulletin (détails)'!T126)</f>
        <v>38.763728868835024</v>
      </c>
      <c r="D43" s="21" t="s">
        <v>15</v>
      </c>
      <c r="E43" s="11" t="s">
        <v>18</v>
      </c>
      <c r="F43" s="12"/>
      <c r="H43" s="22">
        <v>33000</v>
      </c>
      <c r="J43" s="23">
        <v>46</v>
      </c>
      <c r="K43" s="22" t="str">
        <f>'Qualité de vie'!K126</f>
        <v>Macao (China, Special Administrative Region)</v>
      </c>
      <c r="L43" s="24">
        <f>SUM('Bulletin (détails)'!T126)</f>
        <v>38.763728868835024</v>
      </c>
      <c r="M43" s="21" t="s">
        <v>15</v>
      </c>
      <c r="N43" s="23" t="s">
        <v>19</v>
      </c>
      <c r="O43" s="25">
        <f>SUM(G43)</f>
        <v>0</v>
      </c>
      <c r="P43" s="25">
        <f>SUM(H43)</f>
        <v>33000</v>
      </c>
      <c r="R43"/>
      <c r="S43"/>
    </row>
    <row r="44" spans="1:19" s="22" customFormat="1" ht="12.75">
      <c r="A44" s="11">
        <v>37</v>
      </c>
      <c r="B44" s="12" t="str">
        <f>'Qualité de vie'!A51</f>
        <v>Congo</v>
      </c>
      <c r="C44" s="20">
        <f>SUM('Bulletin (détails)'!T51)</f>
        <v>38.64975339688185</v>
      </c>
      <c r="D44" s="21" t="s">
        <v>15</v>
      </c>
      <c r="E44" s="11" t="s">
        <v>18</v>
      </c>
      <c r="F44" s="12"/>
      <c r="H44" s="22">
        <v>4600</v>
      </c>
      <c r="J44" s="23">
        <v>37</v>
      </c>
      <c r="K44" s="22" t="str">
        <f>'Qualité de vie'!K51</f>
        <v>Congo</v>
      </c>
      <c r="L44" s="24">
        <f>SUM('Bulletin (détails)'!T51)</f>
        <v>38.64975339688185</v>
      </c>
      <c r="M44" s="21" t="s">
        <v>15</v>
      </c>
      <c r="N44" s="23" t="s">
        <v>19</v>
      </c>
      <c r="O44" s="25">
        <f>SUM(G44)</f>
        <v>0</v>
      </c>
      <c r="P44" s="25">
        <f>SUM(H44)</f>
        <v>4600</v>
      </c>
      <c r="R44"/>
      <c r="S44"/>
    </row>
    <row r="45" spans="1:19" s="22" customFormat="1" ht="18">
      <c r="A45" s="11">
        <v>41</v>
      </c>
      <c r="B45" s="12" t="str">
        <f>'Qualité de vie'!A14</f>
        <v>Antigua-et-Barbuda</v>
      </c>
      <c r="C45" s="20">
        <f>SUM('Bulletin (détails)'!T14)</f>
        <v>38.54773639688185</v>
      </c>
      <c r="D45" s="21" t="s">
        <v>15</v>
      </c>
      <c r="E45" s="11" t="s">
        <v>18</v>
      </c>
      <c r="F45" s="12"/>
      <c r="H45" s="22">
        <v>18200</v>
      </c>
      <c r="J45" s="23">
        <v>39</v>
      </c>
      <c r="K45" s="22" t="str">
        <f>'Qualité de vie'!K14</f>
        <v>Antigua and Barbuda</v>
      </c>
      <c r="L45" s="24">
        <f>SUM('Bulletin (détails)'!T14)</f>
        <v>38.54773639688185</v>
      </c>
      <c r="M45" s="21" t="s">
        <v>15</v>
      </c>
      <c r="N45" s="23" t="s">
        <v>19</v>
      </c>
      <c r="O45" s="25">
        <f>SUM(G45)</f>
        <v>0</v>
      </c>
      <c r="P45" s="25">
        <f>SUM(H45)</f>
        <v>18200</v>
      </c>
      <c r="R45"/>
      <c r="S45"/>
    </row>
    <row r="46" spans="1:19" s="22" customFormat="1" ht="12.75">
      <c r="A46" s="11">
        <v>40</v>
      </c>
      <c r="B46" s="12" t="str">
        <f>'Qualité de vie'!A95</f>
        <v>Îles Marshall</v>
      </c>
      <c r="C46" s="20">
        <f>SUM('Bulletin (détails)'!T95)</f>
        <v>38.54773639688185</v>
      </c>
      <c r="D46" s="21" t="s">
        <v>15</v>
      </c>
      <c r="E46" s="11" t="s">
        <v>18</v>
      </c>
      <c r="F46" s="12"/>
      <c r="H46" s="22">
        <v>2500</v>
      </c>
      <c r="J46" s="23">
        <v>40</v>
      </c>
      <c r="K46" s="22" t="str">
        <f>'Qualité de vie'!K95</f>
        <v>Marshall Islands</v>
      </c>
      <c r="L46" s="24">
        <f>SUM('Bulletin (détails)'!T95)</f>
        <v>38.54773639688185</v>
      </c>
      <c r="M46" s="21" t="s">
        <v>15</v>
      </c>
      <c r="N46" s="23" t="s">
        <v>19</v>
      </c>
      <c r="O46" s="25">
        <f>SUM(G46)</f>
        <v>0</v>
      </c>
      <c r="P46" s="25">
        <f>SUM(H46)</f>
        <v>2500</v>
      </c>
      <c r="R46"/>
      <c r="S46"/>
    </row>
    <row r="47" spans="1:19" s="22" customFormat="1" ht="18">
      <c r="A47" s="11">
        <v>39</v>
      </c>
      <c r="B47" s="12" t="str">
        <f>'Qualité de vie'!A185</f>
        <v>Saint-Marin</v>
      </c>
      <c r="C47" s="20">
        <f>SUM('Bulletin (détails)'!T185)</f>
        <v>38.54773639688185</v>
      </c>
      <c r="D47" s="21" t="s">
        <v>15</v>
      </c>
      <c r="E47" s="11" t="s">
        <v>18</v>
      </c>
      <c r="F47" s="12"/>
      <c r="H47" s="22">
        <v>15400</v>
      </c>
      <c r="J47" s="23">
        <v>41</v>
      </c>
      <c r="K47" s="22" t="str">
        <f>'Qualité de vie'!K185</f>
        <v>Saint-Martin (Sint Maarten)</v>
      </c>
      <c r="L47" s="24">
        <f>SUM('Bulletin (détails)'!T185)</f>
        <v>38.54773639688185</v>
      </c>
      <c r="M47" s="21" t="s">
        <v>15</v>
      </c>
      <c r="N47" s="23" t="s">
        <v>19</v>
      </c>
      <c r="O47" s="25">
        <f>SUM(G47)</f>
        <v>0</v>
      </c>
      <c r="P47" s="25">
        <f>SUM(H47)</f>
        <v>15400</v>
      </c>
      <c r="R47"/>
      <c r="S47"/>
    </row>
    <row r="48" spans="1:19" s="22" customFormat="1" ht="12.75">
      <c r="A48" s="11">
        <v>43</v>
      </c>
      <c r="B48" s="12" t="str">
        <f>'Qualité de vie'!A77</f>
        <v>Grèce</v>
      </c>
      <c r="C48" s="20">
        <f>SUM('Bulletin (détails)'!T77)</f>
        <v>38.52791505609366</v>
      </c>
      <c r="D48" s="21" t="s">
        <v>15</v>
      </c>
      <c r="E48" s="11" t="s">
        <v>18</v>
      </c>
      <c r="F48" s="12"/>
      <c r="G48" s="22">
        <v>15758</v>
      </c>
      <c r="H48" s="22">
        <v>26600</v>
      </c>
      <c r="J48" s="23">
        <v>42</v>
      </c>
      <c r="K48" s="22" t="str">
        <f>'Qualité de vie'!K77</f>
        <v>Greece</v>
      </c>
      <c r="L48" s="24">
        <f>SUM('Bulletin (détails)'!T77)</f>
        <v>38.52791505609366</v>
      </c>
      <c r="M48" s="21" t="s">
        <v>15</v>
      </c>
      <c r="N48" s="23" t="s">
        <v>19</v>
      </c>
      <c r="O48" s="25">
        <f>SUM(G48)</f>
        <v>15758</v>
      </c>
      <c r="P48" s="25">
        <f>SUM(H48)</f>
        <v>26600</v>
      </c>
      <c r="R48"/>
      <c r="S48"/>
    </row>
    <row r="49" spans="1:19" s="22" customFormat="1" ht="12.75">
      <c r="A49" s="11">
        <v>42</v>
      </c>
      <c r="B49" s="12" t="str">
        <f>'Qualité de vie'!A154</f>
        <v>Norvège</v>
      </c>
      <c r="C49" s="20">
        <f>SUM('Bulletin (détails)'!T154)</f>
        <v>38.52791505609366</v>
      </c>
      <c r="D49" s="21" t="s">
        <v>15</v>
      </c>
      <c r="E49" s="11" t="s">
        <v>18</v>
      </c>
      <c r="F49" s="12"/>
      <c r="G49" s="22">
        <v>31011</v>
      </c>
      <c r="H49" s="22">
        <v>54200</v>
      </c>
      <c r="J49" s="23">
        <v>43</v>
      </c>
      <c r="K49" s="22" t="str">
        <f>'Qualité de vie'!K154</f>
        <v>Norway</v>
      </c>
      <c r="L49" s="24">
        <f>SUM('Bulletin (détails)'!T154)</f>
        <v>38.52791505609366</v>
      </c>
      <c r="M49" s="21" t="s">
        <v>15</v>
      </c>
      <c r="N49" s="23" t="s">
        <v>19</v>
      </c>
      <c r="O49" s="25">
        <f>SUM(G49)</f>
        <v>31011</v>
      </c>
      <c r="P49" s="25">
        <f>SUM(H49)</f>
        <v>54200</v>
      </c>
      <c r="R49"/>
      <c r="S49"/>
    </row>
    <row r="50" spans="1:19" s="22" customFormat="1" ht="12.75">
      <c r="A50" s="11">
        <v>45</v>
      </c>
      <c r="B50" s="12" t="str">
        <f>'Qualité de vie'!A171</f>
        <v>Portugal</v>
      </c>
      <c r="C50" s="20">
        <f>SUM('Bulletin (détails)'!T171)</f>
        <v>38.192615056093665</v>
      </c>
      <c r="D50" s="21" t="s">
        <v>15</v>
      </c>
      <c r="E50" s="11" t="s">
        <v>18</v>
      </c>
      <c r="F50" s="12"/>
      <c r="H50" s="22">
        <v>16300</v>
      </c>
      <c r="J50" s="23">
        <v>81</v>
      </c>
      <c r="K50" s="22" t="str">
        <f>'Qualité de vie'!K172</f>
        <v>Puerto Rico</v>
      </c>
      <c r="L50" s="24">
        <f>SUM('Bulletin (détails)'!T172)</f>
        <v>32.894730840788185</v>
      </c>
      <c r="M50" s="21" t="s">
        <v>15</v>
      </c>
      <c r="N50" s="23" t="s">
        <v>19</v>
      </c>
      <c r="O50" s="25">
        <f>SUM(G50)</f>
        <v>0</v>
      </c>
      <c r="P50" s="25">
        <f>SUM(H50)</f>
        <v>16300</v>
      </c>
      <c r="R50"/>
      <c r="S50"/>
    </row>
    <row r="51" spans="1:19" s="22" customFormat="1" ht="12.75">
      <c r="A51" s="11">
        <v>47</v>
      </c>
      <c r="B51" s="12" t="str">
        <f>'Qualité de vie'!A112</f>
        <v>Kenya</v>
      </c>
      <c r="C51" s="20">
        <f>SUM('Bulletin (détails)'!T112)</f>
        <v>38.08790386883502</v>
      </c>
      <c r="D51" s="21" t="s">
        <v>15</v>
      </c>
      <c r="E51" s="11" t="s">
        <v>18</v>
      </c>
      <c r="F51" s="12"/>
      <c r="H51" s="22">
        <v>1800</v>
      </c>
      <c r="J51" s="23">
        <v>47</v>
      </c>
      <c r="K51" s="22" t="str">
        <f>'Qualité de vie'!K112</f>
        <v>Kenya</v>
      </c>
      <c r="L51" s="24">
        <f>SUM('Bulletin (détails)'!T112)</f>
        <v>38.08790386883502</v>
      </c>
      <c r="M51" s="21" t="s">
        <v>15</v>
      </c>
      <c r="N51" s="23" t="s">
        <v>19</v>
      </c>
      <c r="O51" s="25">
        <f>SUM(G51)</f>
        <v>0</v>
      </c>
      <c r="P51" s="25">
        <f>SUM(H51)</f>
        <v>1800</v>
      </c>
      <c r="R51"/>
      <c r="S51"/>
    </row>
    <row r="52" spans="1:19" s="22" customFormat="1" ht="12.75">
      <c r="A52" s="11">
        <v>48</v>
      </c>
      <c r="B52" s="12" t="str">
        <f>'Qualité de vie'!A189</f>
        <v>Sainte-Lucie</v>
      </c>
      <c r="C52" s="20">
        <f>SUM('Bulletin (détails)'!T189)</f>
        <v>37.38303639688185</v>
      </c>
      <c r="D52" s="21" t="s">
        <v>15</v>
      </c>
      <c r="E52" s="11" t="s">
        <v>18</v>
      </c>
      <c r="F52" s="12"/>
      <c r="H52" s="22">
        <v>12800</v>
      </c>
      <c r="J52" s="23">
        <v>48</v>
      </c>
      <c r="K52" s="22" t="str">
        <f>'Qualité de vie'!K189</f>
        <v>Saint Lucia</v>
      </c>
      <c r="L52" s="24">
        <f>SUM('Bulletin (détails)'!T189)</f>
        <v>37.38303639688185</v>
      </c>
      <c r="M52" s="21" t="s">
        <v>15</v>
      </c>
      <c r="N52" s="23" t="s">
        <v>19</v>
      </c>
      <c r="O52" s="25">
        <f>SUM(G52)</f>
        <v>0</v>
      </c>
      <c r="P52" s="25">
        <f>SUM(H52)</f>
        <v>12800</v>
      </c>
      <c r="R52"/>
      <c r="S52"/>
    </row>
    <row r="53" spans="1:19" s="22" customFormat="1" ht="12.75">
      <c r="A53" s="11">
        <v>49</v>
      </c>
      <c r="B53" s="12" t="str">
        <f>'Qualité de vie'!A59</f>
        <v>Djibouti</v>
      </c>
      <c r="C53" s="20">
        <f>SUM('Bulletin (détails)'!T59)</f>
        <v>37.30476139688185</v>
      </c>
      <c r="D53" s="21" t="s">
        <v>15</v>
      </c>
      <c r="E53" s="11" t="s">
        <v>18</v>
      </c>
      <c r="F53" s="12"/>
      <c r="H53" s="22">
        <v>2700</v>
      </c>
      <c r="J53" s="23">
        <v>49</v>
      </c>
      <c r="K53" s="22" t="str">
        <f>'Qualité de vie'!K59</f>
        <v>Djibouti</v>
      </c>
      <c r="L53" s="24">
        <f>SUM('Bulletin (détails)'!T59)</f>
        <v>37.30476139688185</v>
      </c>
      <c r="M53" s="21" t="s">
        <v>15</v>
      </c>
      <c r="N53" s="23" t="s">
        <v>19</v>
      </c>
      <c r="O53" s="25">
        <f>SUM(G53)</f>
        <v>0</v>
      </c>
      <c r="P53" s="25">
        <f>SUM(H53)</f>
        <v>2700</v>
      </c>
      <c r="R53"/>
      <c r="S53"/>
    </row>
    <row r="54" spans="1:19" s="22" customFormat="1" ht="18">
      <c r="A54" s="11">
        <v>51</v>
      </c>
      <c r="B54" s="12" t="str">
        <f>'Qualité de vie'!A188</f>
        <v>Sainte-Hélène (Royaume-Uni)</v>
      </c>
      <c r="C54" s="20">
        <f>SUM('Bulletin (détails)'!T188)</f>
        <v>37.18377886883502</v>
      </c>
      <c r="D54" s="21" t="s">
        <v>15</v>
      </c>
      <c r="E54" s="11" t="s">
        <v>18</v>
      </c>
      <c r="F54" s="12"/>
      <c r="H54" s="22">
        <v>2500</v>
      </c>
      <c r="J54" s="23">
        <v>51</v>
      </c>
      <c r="K54" s="22" t="str">
        <f>'Qualité de vie'!K188</f>
        <v>Saint Helena</v>
      </c>
      <c r="L54" s="24">
        <f>SUM('Bulletin (détails)'!T188)</f>
        <v>37.18377886883502</v>
      </c>
      <c r="M54" s="21" t="s">
        <v>15</v>
      </c>
      <c r="N54" s="23" t="s">
        <v>19</v>
      </c>
      <c r="O54" s="25">
        <f>SUM(G54)</f>
        <v>0</v>
      </c>
      <c r="P54" s="25">
        <f>SUM(H54)</f>
        <v>2500</v>
      </c>
      <c r="R54"/>
      <c r="S54"/>
    </row>
    <row r="55" spans="1:19" s="22" customFormat="1" ht="18">
      <c r="A55" s="11">
        <v>52</v>
      </c>
      <c r="B55" s="12" t="str">
        <f>'Qualité de vie'!A170</f>
        <v>Polynésie française (France)</v>
      </c>
      <c r="C55" s="20">
        <f>SUM('Bulletin (détails)'!T170)</f>
        <v>37.10578836883502</v>
      </c>
      <c r="D55" s="21" t="s">
        <v>15</v>
      </c>
      <c r="E55" s="11" t="s">
        <v>18</v>
      </c>
      <c r="F55" s="26"/>
      <c r="H55" s="22">
        <v>18000</v>
      </c>
      <c r="J55" s="23">
        <v>52</v>
      </c>
      <c r="K55" s="22" t="str">
        <f>'Qualité de vie'!K170</f>
        <v>French Polynesia</v>
      </c>
      <c r="L55" s="24">
        <f>SUM('Bulletin (détails)'!T170)</f>
        <v>37.10578836883502</v>
      </c>
      <c r="M55" s="21" t="s">
        <v>15</v>
      </c>
      <c r="N55" s="23" t="s">
        <v>19</v>
      </c>
      <c r="O55" s="25">
        <f>SUM(G55)</f>
        <v>0</v>
      </c>
      <c r="P55" s="25">
        <f>SUM(H55)</f>
        <v>18000</v>
      </c>
      <c r="R55"/>
      <c r="S55"/>
    </row>
    <row r="56" spans="1:19" s="22" customFormat="1" ht="12.75">
      <c r="A56" s="11">
        <v>50</v>
      </c>
      <c r="B56" s="12" t="str">
        <f>'Qualité de vie'!A123</f>
        <v>Liechtenstein</v>
      </c>
      <c r="C56" s="20">
        <f>SUM('Bulletin (détails)'!T123)</f>
        <v>37.00186139688185</v>
      </c>
      <c r="D56" s="21" t="s">
        <v>15</v>
      </c>
      <c r="E56" s="11" t="s">
        <v>18</v>
      </c>
      <c r="F56" s="12"/>
      <c r="H56" s="22">
        <v>141100</v>
      </c>
      <c r="J56" s="23">
        <v>50</v>
      </c>
      <c r="K56" s="22" t="str">
        <f>'Qualité de vie'!K123</f>
        <v>Liechtenstein</v>
      </c>
      <c r="L56" s="24">
        <f>SUM('Bulletin (détails)'!T123)</f>
        <v>37.00186139688185</v>
      </c>
      <c r="M56" s="21" t="s">
        <v>15</v>
      </c>
      <c r="N56" s="23" t="s">
        <v>19</v>
      </c>
      <c r="O56" s="25">
        <f>SUM(G56)</f>
        <v>0</v>
      </c>
      <c r="P56" s="25">
        <f>SUM(H56)</f>
        <v>141100</v>
      </c>
      <c r="R56"/>
      <c r="S56"/>
    </row>
    <row r="57" spans="1:19" s="22" customFormat="1" ht="12.75">
      <c r="A57" s="11">
        <v>53</v>
      </c>
      <c r="B57" s="12" t="str">
        <f>'Qualité de vie'!A178</f>
        <v>Réunion</v>
      </c>
      <c r="C57" s="20">
        <f>SUM('Bulletin (détails)'!T178)</f>
        <v>36.64802886883503</v>
      </c>
      <c r="D57" s="21" t="s">
        <v>15</v>
      </c>
      <c r="E57" s="11" t="s">
        <v>18</v>
      </c>
      <c r="F57" s="12"/>
      <c r="J57" s="23">
        <v>53</v>
      </c>
      <c r="K57" s="22" t="str">
        <f>'Qualité de vie'!K178</f>
        <v>Reunion</v>
      </c>
      <c r="L57" s="24">
        <f>SUM('Bulletin (détails)'!T178)</f>
        <v>36.64802886883503</v>
      </c>
      <c r="M57" s="21" t="s">
        <v>15</v>
      </c>
      <c r="N57" s="23" t="s">
        <v>19</v>
      </c>
      <c r="O57" s="25">
        <f>SUM(G57)</f>
        <v>0</v>
      </c>
      <c r="P57" s="25">
        <f>SUM(H57)</f>
        <v>0</v>
      </c>
      <c r="R57"/>
      <c r="S57"/>
    </row>
    <row r="58" spans="1:19" s="22" customFormat="1" ht="12.75">
      <c r="A58" s="11">
        <v>54</v>
      </c>
      <c r="B58" s="12" t="str">
        <f>'Qualité de vie'!A32</f>
        <v>Bhoutan</v>
      </c>
      <c r="C58" s="20">
        <f>SUM('Bulletin (détails)'!T32)</f>
        <v>36.34537886883502</v>
      </c>
      <c r="D58" s="21" t="s">
        <v>15</v>
      </c>
      <c r="E58" s="11" t="s">
        <v>18</v>
      </c>
      <c r="F58" s="12"/>
      <c r="H58" s="22">
        <v>6200</v>
      </c>
      <c r="J58" s="23">
        <v>54</v>
      </c>
      <c r="K58" s="22" t="str">
        <f>'Qualité de vie'!K32</f>
        <v>Bhutan</v>
      </c>
      <c r="L58" s="24">
        <f>SUM('Bulletin (détails)'!T32)</f>
        <v>36.34537886883502</v>
      </c>
      <c r="M58" s="21" t="s">
        <v>15</v>
      </c>
      <c r="N58" s="23" t="s">
        <v>19</v>
      </c>
      <c r="O58" s="25">
        <f>SUM(G58)</f>
        <v>0</v>
      </c>
      <c r="P58" s="25">
        <f>SUM(H58)</f>
        <v>6200</v>
      </c>
      <c r="R58"/>
      <c r="S58"/>
    </row>
    <row r="59" spans="1:19" s="22" customFormat="1" ht="12.75">
      <c r="A59" s="11">
        <v>56</v>
      </c>
      <c r="B59" s="12" t="str">
        <f>'Qualité de vie'!A79</f>
        <v>Groenland (Danmark)</v>
      </c>
      <c r="C59" s="20">
        <f>SUM('Bulletin (détails)'!T79)</f>
        <v>36.03377886883502</v>
      </c>
      <c r="D59" s="21" t="s">
        <v>15</v>
      </c>
      <c r="E59" s="11" t="s">
        <v>18</v>
      </c>
      <c r="F59" s="12"/>
      <c r="H59" s="22">
        <v>37400</v>
      </c>
      <c r="J59" s="23">
        <v>56</v>
      </c>
      <c r="K59" s="22" t="str">
        <f>'Qualité de vie'!K79</f>
        <v>Greenland</v>
      </c>
      <c r="L59" s="24">
        <f>SUM('Bulletin (détails)'!T79)</f>
        <v>36.03377886883502</v>
      </c>
      <c r="M59" s="21" t="s">
        <v>15</v>
      </c>
      <c r="N59" s="23" t="s">
        <v>19</v>
      </c>
      <c r="O59" s="25">
        <f>SUM(G59)</f>
        <v>0</v>
      </c>
      <c r="P59" s="25">
        <f>SUM(H59)</f>
        <v>37400</v>
      </c>
      <c r="R59"/>
      <c r="S59"/>
    </row>
    <row r="60" spans="1:19" s="22" customFormat="1" ht="12.75">
      <c r="A60" s="11">
        <v>55</v>
      </c>
      <c r="B60" s="12" t="str">
        <f>'Qualité de vie'!A225</f>
        <v>Vanuatu</v>
      </c>
      <c r="C60" s="20">
        <f>SUM('Bulletin (détails)'!T225)</f>
        <v>35.63303639688185</v>
      </c>
      <c r="D60" s="21" t="s">
        <v>15</v>
      </c>
      <c r="E60" s="11" t="s">
        <v>18</v>
      </c>
      <c r="F60" s="12"/>
      <c r="H60" s="22">
        <v>5000</v>
      </c>
      <c r="J60" s="23">
        <v>55</v>
      </c>
      <c r="K60" s="22" t="str">
        <f>'Qualité de vie'!K225</f>
        <v>Vanuatu</v>
      </c>
      <c r="L60" s="24">
        <f>SUM('Bulletin (détails)'!T225)</f>
        <v>35.63303639688185</v>
      </c>
      <c r="M60" s="21" t="s">
        <v>15</v>
      </c>
      <c r="N60" s="23" t="s">
        <v>19</v>
      </c>
      <c r="O60" s="25">
        <f>SUM(G60)</f>
        <v>0</v>
      </c>
      <c r="P60" s="25">
        <f>SUM(H60)</f>
        <v>5000</v>
      </c>
      <c r="R60"/>
      <c r="S60"/>
    </row>
    <row r="61" spans="1:19" s="22" customFormat="1" ht="12.75">
      <c r="A61" s="11">
        <v>57</v>
      </c>
      <c r="B61" s="12" t="str">
        <f>'Qualité de vie'!A152</f>
        <v>Nigéria</v>
      </c>
      <c r="C61" s="20">
        <f>SUM('Bulletin (détails)'!T152)</f>
        <v>35.451653868835024</v>
      </c>
      <c r="D61" s="21" t="s">
        <v>15</v>
      </c>
      <c r="E61" s="11" t="s">
        <v>18</v>
      </c>
      <c r="F61" s="12"/>
      <c r="H61" s="22">
        <v>2600</v>
      </c>
      <c r="J61" s="23">
        <v>57</v>
      </c>
      <c r="K61" s="22" t="str">
        <f>'Qualité de vie'!K152</f>
        <v>Nigeria</v>
      </c>
      <c r="L61" s="24">
        <f>SUM('Bulletin (détails)'!T152)</f>
        <v>35.451653868835024</v>
      </c>
      <c r="M61" s="21" t="s">
        <v>15</v>
      </c>
      <c r="N61" s="23" t="s">
        <v>19</v>
      </c>
      <c r="O61" s="25">
        <f>SUM(G61)</f>
        <v>0</v>
      </c>
      <c r="P61" s="25">
        <f>SUM(H61)</f>
        <v>2600</v>
      </c>
      <c r="R61"/>
      <c r="S61"/>
    </row>
    <row r="62" spans="1:19" s="22" customFormat="1" ht="12.75">
      <c r="A62" s="11">
        <v>58</v>
      </c>
      <c r="B62" s="12" t="str">
        <f>'Qualité de vie'!A216</f>
        <v>Tonga</v>
      </c>
      <c r="C62" s="20">
        <f>SUM('Bulletin (détails)'!T216)</f>
        <v>35.14392886883502</v>
      </c>
      <c r="D62" s="21" t="s">
        <v>15</v>
      </c>
      <c r="E62" s="11" t="s">
        <v>18</v>
      </c>
      <c r="F62" s="12"/>
      <c r="H62" s="22">
        <v>7400</v>
      </c>
      <c r="J62" s="23">
        <v>58</v>
      </c>
      <c r="K62" s="22" t="str">
        <f>'Qualité de vie'!K216</f>
        <v>Tonga</v>
      </c>
      <c r="L62" s="24">
        <f>SUM('Bulletin (détails)'!T216)</f>
        <v>35.14392886883502</v>
      </c>
      <c r="M62" s="21" t="s">
        <v>15</v>
      </c>
      <c r="N62" s="23" t="s">
        <v>19</v>
      </c>
      <c r="O62" s="25">
        <f>SUM(G62)</f>
        <v>0</v>
      </c>
      <c r="P62" s="25">
        <f>SUM(H62)</f>
        <v>7400</v>
      </c>
      <c r="R62"/>
      <c r="S62"/>
    </row>
    <row r="63" spans="1:19" s="22" customFormat="1" ht="18">
      <c r="A63" s="11">
        <v>59</v>
      </c>
      <c r="B63" s="12" t="str">
        <f>'Qualité de vie'!A37</f>
        <v>Brunéi Darussalam</v>
      </c>
      <c r="C63" s="20">
        <f>SUM('Bulletin (détails)'!T37)</f>
        <v>35.03760886883502</v>
      </c>
      <c r="D63" s="21" t="s">
        <v>15</v>
      </c>
      <c r="E63" s="11" t="s">
        <v>18</v>
      </c>
      <c r="F63" s="12"/>
      <c r="H63" s="22">
        <v>50000</v>
      </c>
      <c r="J63" s="23">
        <v>59</v>
      </c>
      <c r="K63" s="22" t="str">
        <f>'Qualité de vie'!K37</f>
        <v>Brunei Darussalam</v>
      </c>
      <c r="L63" s="24">
        <f>SUM('Bulletin (détails)'!T37)</f>
        <v>35.03760886883502</v>
      </c>
      <c r="M63" s="21" t="s">
        <v>15</v>
      </c>
      <c r="N63" s="23" t="s">
        <v>19</v>
      </c>
      <c r="O63" s="25">
        <f>SUM(G63)</f>
        <v>0</v>
      </c>
      <c r="P63" s="25">
        <f>SUM(H63)</f>
        <v>50000</v>
      </c>
      <c r="R63"/>
      <c r="S63"/>
    </row>
    <row r="64" spans="1:19" s="22" customFormat="1" ht="12.75">
      <c r="A64" s="11">
        <v>60</v>
      </c>
      <c r="B64" s="12" t="str">
        <f>'Qualité de vie'!A144</f>
        <v>Montserrat</v>
      </c>
      <c r="C64" s="20">
        <f>SUM('Bulletin (détails)'!T144)</f>
        <v>35.002628868835025</v>
      </c>
      <c r="D64" s="21" t="s">
        <v>15</v>
      </c>
      <c r="E64" s="11" t="s">
        <v>18</v>
      </c>
      <c r="F64" s="12"/>
      <c r="H64" s="22">
        <v>8500</v>
      </c>
      <c r="J64" s="23">
        <v>60</v>
      </c>
      <c r="K64" s="22" t="str">
        <f>'Qualité de vie'!K144</f>
        <v>Montserrat</v>
      </c>
      <c r="L64" s="24">
        <f>SUM('Bulletin (détails)'!T144)</f>
        <v>35.002628868835025</v>
      </c>
      <c r="M64" s="21" t="s">
        <v>15</v>
      </c>
      <c r="N64" s="23" t="s">
        <v>19</v>
      </c>
      <c r="O64" s="25">
        <f>SUM(G64)</f>
        <v>0</v>
      </c>
      <c r="P64" s="25">
        <f>SUM(H64)</f>
        <v>8500</v>
      </c>
      <c r="R64"/>
      <c r="S64"/>
    </row>
    <row r="65" spans="1:19" s="22" customFormat="1" ht="12.75">
      <c r="A65" s="11">
        <v>61</v>
      </c>
      <c r="B65" s="12" t="str">
        <f>'Qualité de vie'!A86</f>
        <v>Guyane française (France)</v>
      </c>
      <c r="C65" s="20">
        <f>SUM('Bulletin (détails)'!T86)</f>
        <v>34.89320386883502</v>
      </c>
      <c r="D65" s="21" t="s">
        <v>15</v>
      </c>
      <c r="E65" s="11" t="s">
        <v>18</v>
      </c>
      <c r="F65" s="12"/>
      <c r="J65" s="23">
        <v>61</v>
      </c>
      <c r="K65" s="22" t="str">
        <f>'Qualité de vie'!K86</f>
        <v>French Guiana</v>
      </c>
      <c r="L65" s="24">
        <f>SUM('Bulletin (détails)'!T86)</f>
        <v>34.89320386883502</v>
      </c>
      <c r="M65" s="21" t="s">
        <v>15</v>
      </c>
      <c r="N65" s="23" t="s">
        <v>19</v>
      </c>
      <c r="O65" s="25">
        <f>SUM(G65)</f>
        <v>0</v>
      </c>
      <c r="P65" s="25">
        <f>SUM(H65)</f>
        <v>0</v>
      </c>
      <c r="R65"/>
      <c r="S65"/>
    </row>
    <row r="66" spans="1:19" s="22" customFormat="1" ht="12.75">
      <c r="A66" s="11">
        <v>62</v>
      </c>
      <c r="B66" s="12" t="str">
        <f>'Qualité de vie'!A88</f>
        <v>Honduras</v>
      </c>
      <c r="C66" s="20">
        <f>SUM('Bulletin (détails)'!T88)</f>
        <v>34.66901936883502</v>
      </c>
      <c r="D66" s="21" t="s">
        <v>15</v>
      </c>
      <c r="E66" s="11" t="s">
        <v>18</v>
      </c>
      <c r="F66" s="12"/>
      <c r="H66" s="22">
        <v>4400</v>
      </c>
      <c r="J66" s="23">
        <v>62</v>
      </c>
      <c r="K66" s="22" t="str">
        <f>'Qualité de vie'!K88</f>
        <v>Honduras</v>
      </c>
      <c r="L66" s="24">
        <f>SUM('Bulletin (détails)'!T88)</f>
        <v>34.66901936883502</v>
      </c>
      <c r="M66" s="21" t="s">
        <v>15</v>
      </c>
      <c r="N66" s="23" t="s">
        <v>19</v>
      </c>
      <c r="O66" s="25">
        <f>SUM(G66)</f>
        <v>0</v>
      </c>
      <c r="P66" s="25">
        <f>SUM(H66)</f>
        <v>4400</v>
      </c>
      <c r="R66"/>
      <c r="S66"/>
    </row>
    <row r="67" spans="1:19" s="22" customFormat="1" ht="12.75">
      <c r="A67" s="11">
        <v>74</v>
      </c>
      <c r="B67" s="12" t="str">
        <f>'Qualité de vie'!A13</f>
        <v>Anguilla (Royaume-Uni)</v>
      </c>
      <c r="C67" s="20">
        <f>SUM('Bulletin (détails)'!T13)</f>
        <v>34.28377886883502</v>
      </c>
      <c r="D67" s="21" t="s">
        <v>15</v>
      </c>
      <c r="E67" s="11" t="s">
        <v>18</v>
      </c>
      <c r="F67" s="12"/>
      <c r="H67" s="22">
        <v>12200</v>
      </c>
      <c r="J67" s="23">
        <v>72</v>
      </c>
      <c r="K67" s="22" t="str">
        <f>'Qualité de vie'!K13</f>
        <v>Anguilla</v>
      </c>
      <c r="L67" s="24">
        <f>SUM('Bulletin (détails)'!T13)</f>
        <v>34.28377886883502</v>
      </c>
      <c r="M67" s="21" t="s">
        <v>15</v>
      </c>
      <c r="N67" s="23" t="s">
        <v>19</v>
      </c>
      <c r="O67" s="25">
        <f>SUM(G67)</f>
        <v>0</v>
      </c>
      <c r="P67" s="25">
        <f>SUM(H67)</f>
        <v>12200</v>
      </c>
      <c r="R67"/>
      <c r="S67"/>
    </row>
    <row r="68" spans="1:19" s="22" customFormat="1" ht="18">
      <c r="A68" s="11">
        <v>73</v>
      </c>
      <c r="B68" s="12" t="str">
        <f>'Qualité de vie'!A99</f>
        <v>Îles Wallis et Futuna (France)</v>
      </c>
      <c r="C68" s="20">
        <f>SUM('Bulletin (détails)'!T99)</f>
        <v>34.28377886883502</v>
      </c>
      <c r="D68" s="21" t="s">
        <v>15</v>
      </c>
      <c r="E68" s="11" t="s">
        <v>18</v>
      </c>
      <c r="F68" s="12"/>
      <c r="H68" s="22">
        <v>3800</v>
      </c>
      <c r="J68" s="23">
        <v>73</v>
      </c>
      <c r="K68" s="22" t="str">
        <f>'Qualité de vie'!K99</f>
        <v>Wallis and Futuna Islands</v>
      </c>
      <c r="L68" s="24">
        <f>SUM('Bulletin (détails)'!T99)</f>
        <v>34.28377886883502</v>
      </c>
      <c r="M68" s="21" t="s">
        <v>15</v>
      </c>
      <c r="N68" s="23" t="s">
        <v>19</v>
      </c>
      <c r="O68" s="25">
        <f>SUM(G68)</f>
        <v>0</v>
      </c>
      <c r="P68" s="25">
        <f>SUM(H68)</f>
        <v>3800</v>
      </c>
      <c r="R68"/>
      <c r="S68"/>
    </row>
    <row r="69" spans="1:19" s="22" customFormat="1" ht="12.75">
      <c r="A69" s="11">
        <v>72</v>
      </c>
      <c r="B69" s="12" t="str">
        <f>'Qualité de vie'!A145</f>
        <v>Mozambique</v>
      </c>
      <c r="C69" s="20">
        <f>SUM('Bulletin (détails)'!T145)</f>
        <v>34.28377886883502</v>
      </c>
      <c r="D69" s="21" t="s">
        <v>15</v>
      </c>
      <c r="E69" s="11" t="s">
        <v>18</v>
      </c>
      <c r="F69" s="12"/>
      <c r="H69" s="22">
        <v>1100</v>
      </c>
      <c r="J69" s="23">
        <v>74</v>
      </c>
      <c r="K69" s="22" t="str">
        <f>'Qualité de vie'!K145</f>
        <v>Mozambique</v>
      </c>
      <c r="L69" s="24">
        <f>SUM('Bulletin (détails)'!T145)</f>
        <v>34.28377886883502</v>
      </c>
      <c r="M69" s="21" t="s">
        <v>15</v>
      </c>
      <c r="N69" s="23" t="s">
        <v>19</v>
      </c>
      <c r="O69" s="25">
        <f>SUM(G69)</f>
        <v>0</v>
      </c>
      <c r="P69" s="25">
        <f>SUM(H69)</f>
        <v>1100</v>
      </c>
      <c r="R69"/>
      <c r="S69"/>
    </row>
    <row r="70" spans="1:19" s="22" customFormat="1" ht="12.75">
      <c r="A70" s="11">
        <v>78</v>
      </c>
      <c r="B70" s="12" t="str">
        <f>'Qualité de vie'!A106</f>
        <v>Israël</v>
      </c>
      <c r="C70" s="20">
        <f>SUM('Bulletin (détails)'!T106)</f>
        <v>34.04465</v>
      </c>
      <c r="D70" s="21" t="s">
        <v>15</v>
      </c>
      <c r="E70" s="11" t="s">
        <v>18</v>
      </c>
      <c r="F70"/>
      <c r="G70" s="22">
        <v>14055</v>
      </c>
      <c r="H70" s="22">
        <v>31400</v>
      </c>
      <c r="J70" s="23">
        <v>78</v>
      </c>
      <c r="K70" s="22" t="str">
        <f>'Qualité de vie'!K106</f>
        <v>Israel</v>
      </c>
      <c r="L70" s="24">
        <f>SUM('Bulletin (détails)'!T106)</f>
        <v>34.04465</v>
      </c>
      <c r="M70" s="21" t="s">
        <v>15</v>
      </c>
      <c r="N70" s="23" t="s">
        <v>19</v>
      </c>
      <c r="O70" s="25">
        <f>SUM(G70)</f>
        <v>14055</v>
      </c>
      <c r="P70" s="25">
        <f>SUM(H70)</f>
        <v>31400</v>
      </c>
      <c r="R70"/>
      <c r="S70"/>
    </row>
    <row r="71" spans="1:19" s="22" customFormat="1" ht="18">
      <c r="A71" s="11">
        <v>77</v>
      </c>
      <c r="B71" s="12" t="str">
        <f>'Qualité de vie'!A91</f>
        <v>Îles Caïmanes (Royaume-Uni)</v>
      </c>
      <c r="C71" s="20">
        <f>SUM('Bulletin (détails)'!T91)</f>
        <v>33.95527886883502</v>
      </c>
      <c r="D71" s="21" t="s">
        <v>15</v>
      </c>
      <c r="E71" s="11" t="s">
        <v>18</v>
      </c>
      <c r="F71" s="12"/>
      <c r="H71" s="22">
        <v>43800</v>
      </c>
      <c r="J71" s="23">
        <v>77</v>
      </c>
      <c r="K71" s="22" t="str">
        <f>'Qualité de vie'!K91</f>
        <v>Cayman Islands</v>
      </c>
      <c r="L71" s="24">
        <f>SUM('Bulletin (détails)'!T91)</f>
        <v>33.95527886883502</v>
      </c>
      <c r="M71" s="21" t="s">
        <v>15</v>
      </c>
      <c r="N71" s="23" t="s">
        <v>19</v>
      </c>
      <c r="O71" s="25">
        <f>SUM(G71)</f>
        <v>0</v>
      </c>
      <c r="P71" s="25">
        <f>SUM(H71)</f>
        <v>43800</v>
      </c>
      <c r="R71"/>
      <c r="S71"/>
    </row>
    <row r="72" spans="1:19" s="22" customFormat="1" ht="12.75">
      <c r="A72" s="11">
        <v>70</v>
      </c>
      <c r="B72" s="12" t="str">
        <f>'Qualité de vie'!A11</f>
        <v>Andorre</v>
      </c>
      <c r="C72" s="20">
        <f>SUM('Bulletin (détails)'!T11)</f>
        <v>33.88303639688185</v>
      </c>
      <c r="D72" s="21" t="s">
        <v>15</v>
      </c>
      <c r="E72" s="11" t="s">
        <v>18</v>
      </c>
      <c r="F72" s="12"/>
      <c r="H72" s="22">
        <v>37200</v>
      </c>
      <c r="J72" s="23">
        <v>63</v>
      </c>
      <c r="K72" s="22" t="str">
        <f>'Qualité de vie'!K11</f>
        <v>Andorra</v>
      </c>
      <c r="L72" s="24">
        <f>SUM('Bulletin (détails)'!T11)</f>
        <v>33.88303639688185</v>
      </c>
      <c r="M72" s="21" t="s">
        <v>15</v>
      </c>
      <c r="N72" s="23" t="s">
        <v>19</v>
      </c>
      <c r="O72" s="25">
        <f>SUM(G72)</f>
        <v>0</v>
      </c>
      <c r="P72" s="25">
        <f>SUM(H72)</f>
        <v>37200</v>
      </c>
      <c r="R72"/>
      <c r="S72"/>
    </row>
    <row r="73" spans="1:19" s="22" customFormat="1" ht="12.75">
      <c r="A73" s="11">
        <v>69</v>
      </c>
      <c r="B73" s="12" t="str">
        <f>'Qualité de vie'!A29</f>
        <v>Belize</v>
      </c>
      <c r="C73" s="20">
        <f>SUM('Bulletin (détails)'!T29)</f>
        <v>33.88303639688185</v>
      </c>
      <c r="D73" s="21" t="s">
        <v>15</v>
      </c>
      <c r="E73" s="11" t="s">
        <v>18</v>
      </c>
      <c r="F73" s="12"/>
      <c r="H73" s="22">
        <v>8400</v>
      </c>
      <c r="J73" s="23">
        <v>64</v>
      </c>
      <c r="K73" s="22" t="str">
        <f>'Qualité de vie'!K29</f>
        <v>Belize</v>
      </c>
      <c r="L73" s="24">
        <f>SUM('Bulletin (détails)'!T29)</f>
        <v>33.88303639688185</v>
      </c>
      <c r="M73" s="21" t="s">
        <v>15</v>
      </c>
      <c r="N73" s="23" t="s">
        <v>19</v>
      </c>
      <c r="O73" s="25">
        <f>SUM(G73)</f>
        <v>0</v>
      </c>
      <c r="P73" s="25">
        <f>SUM(H73)</f>
        <v>8400</v>
      </c>
      <c r="R73"/>
      <c r="S73"/>
    </row>
    <row r="74" spans="1:19" s="22" customFormat="1" ht="12.75">
      <c r="A74" s="11">
        <v>68</v>
      </c>
      <c r="B74" s="12" t="str">
        <f>'Qualité de vie'!A81</f>
        <v>Guatemala</v>
      </c>
      <c r="C74" s="20">
        <f>SUM('Bulletin (détails)'!T81)</f>
        <v>33.88303639688185</v>
      </c>
      <c r="D74" s="21" t="s">
        <v>15</v>
      </c>
      <c r="E74" s="11" t="s">
        <v>18</v>
      </c>
      <c r="F74" s="12"/>
      <c r="H74" s="22">
        <v>5100</v>
      </c>
      <c r="J74" s="23">
        <v>65</v>
      </c>
      <c r="K74" s="22" t="str">
        <f>'Qualité de vie'!K81</f>
        <v>Guatemala</v>
      </c>
      <c r="L74" s="24">
        <f>SUM('Bulletin (détails)'!T81)</f>
        <v>33.88303639688185</v>
      </c>
      <c r="M74" s="21" t="s">
        <v>15</v>
      </c>
      <c r="N74" s="23" t="s">
        <v>19</v>
      </c>
      <c r="O74" s="25">
        <f>SUM(G74)</f>
        <v>0</v>
      </c>
      <c r="P74" s="25">
        <f>SUM(H74)</f>
        <v>5100</v>
      </c>
      <c r="R74"/>
      <c r="S74"/>
    </row>
    <row r="75" spans="1:19" s="22" customFormat="1" ht="18">
      <c r="A75" s="11">
        <v>67</v>
      </c>
      <c r="B75" s="12" t="str">
        <f>'Qualité de vie'!A92</f>
        <v>Îles Cook (Nouvelle-Zélande)</v>
      </c>
      <c r="C75" s="20">
        <f>SUM('Bulletin (détails)'!T92)</f>
        <v>33.88303639688185</v>
      </c>
      <c r="D75" s="21" t="s">
        <v>15</v>
      </c>
      <c r="E75" s="11" t="s">
        <v>18</v>
      </c>
      <c r="F75" s="12"/>
      <c r="H75" s="22">
        <v>9100</v>
      </c>
      <c r="J75" s="23">
        <v>66</v>
      </c>
      <c r="K75" s="22" t="str">
        <f>'Qualité de vie'!K92</f>
        <v>Cook Islands</v>
      </c>
      <c r="L75" s="24">
        <f>SUM('Bulletin (détails)'!T92)</f>
        <v>33.88303639688185</v>
      </c>
      <c r="M75" s="21" t="s">
        <v>15</v>
      </c>
      <c r="N75" s="23" t="s">
        <v>19</v>
      </c>
      <c r="O75" s="25">
        <f>SUM(G75)</f>
        <v>0</v>
      </c>
      <c r="P75" s="25">
        <f>SUM(H75)</f>
        <v>9100</v>
      </c>
      <c r="R75"/>
      <c r="S75"/>
    </row>
    <row r="76" spans="1:19" s="22" customFormat="1" ht="18">
      <c r="A76" s="11">
        <v>66</v>
      </c>
      <c r="B76" s="12" t="str">
        <f>'Qualité de vie'!A140</f>
        <v>Moldavie (République de)</v>
      </c>
      <c r="C76" s="20">
        <f>SUM('Bulletin (détails)'!T140)</f>
        <v>33.88303639688185</v>
      </c>
      <c r="D76" s="21" t="s">
        <v>15</v>
      </c>
      <c r="E76" s="11" t="s">
        <v>18</v>
      </c>
      <c r="F76" s="12"/>
      <c r="H76" s="22">
        <v>3400</v>
      </c>
      <c r="J76" s="23">
        <v>67</v>
      </c>
      <c r="K76" s="22" t="str">
        <f>'Qualité de vie'!K140</f>
        <v>Moldova (Republic of )</v>
      </c>
      <c r="L76" s="24">
        <f>SUM('Bulletin (détails)'!T140)</f>
        <v>33.88303639688185</v>
      </c>
      <c r="M76" s="21" t="s">
        <v>15</v>
      </c>
      <c r="N76" s="23" t="s">
        <v>19</v>
      </c>
      <c r="O76" s="25">
        <f>SUM(G76)</f>
        <v>0</v>
      </c>
      <c r="P76" s="25">
        <f>SUM(H76)</f>
        <v>3400</v>
      </c>
      <c r="R76"/>
      <c r="S76"/>
    </row>
    <row r="77" spans="1:19" s="22" customFormat="1" ht="12.75">
      <c r="A77" s="11">
        <v>71</v>
      </c>
      <c r="B77" s="12" t="str">
        <f>'Qualité de vie'!A142</f>
        <v>Mongolie</v>
      </c>
      <c r="C77" s="20">
        <f>SUM('Bulletin (détails)'!T142)</f>
        <v>33.88303639688185</v>
      </c>
      <c r="D77" s="21" t="s">
        <v>15</v>
      </c>
      <c r="E77" s="11" t="s">
        <v>18</v>
      </c>
      <c r="F77" s="12"/>
      <c r="H77" s="22">
        <v>4800</v>
      </c>
      <c r="J77" s="23">
        <v>68</v>
      </c>
      <c r="K77" s="22" t="str">
        <f>'Qualité de vie'!K142</f>
        <v>Mongolia</v>
      </c>
      <c r="L77" s="24">
        <f>SUM('Bulletin (détails)'!T142)</f>
        <v>33.88303639688185</v>
      </c>
      <c r="M77" s="21" t="s">
        <v>15</v>
      </c>
      <c r="N77" s="23" t="s">
        <v>19</v>
      </c>
      <c r="O77" s="25">
        <f>SUM(G77)</f>
        <v>0</v>
      </c>
      <c r="P77" s="25">
        <f>SUM(H77)</f>
        <v>4800</v>
      </c>
      <c r="R77"/>
      <c r="S77"/>
    </row>
    <row r="78" spans="1:19" s="22" customFormat="1" ht="12.75">
      <c r="A78" s="11">
        <v>65</v>
      </c>
      <c r="B78" s="12" t="str">
        <f>'Qualité de vie'!A156</f>
        <v>Nouvelle-Zélande</v>
      </c>
      <c r="C78" s="20">
        <f>SUM('Bulletin (détails)'!T156)</f>
        <v>33.88303639688185</v>
      </c>
      <c r="D78" s="21" t="s">
        <v>15</v>
      </c>
      <c r="E78" s="11" t="s">
        <v>18</v>
      </c>
      <c r="F78" s="12"/>
      <c r="G78" s="22">
        <v>20679</v>
      </c>
      <c r="H78" s="22">
        <v>28000</v>
      </c>
      <c r="J78" s="23">
        <v>69</v>
      </c>
      <c r="K78" s="22" t="str">
        <f>'Qualité de vie'!K156</f>
        <v>New Zealand</v>
      </c>
      <c r="L78" s="24">
        <f>SUM('Bulletin (détails)'!T156)</f>
        <v>33.88303639688185</v>
      </c>
      <c r="M78" s="21" t="s">
        <v>15</v>
      </c>
      <c r="N78" s="23" t="s">
        <v>19</v>
      </c>
      <c r="O78" s="25">
        <f>SUM(G78)</f>
        <v>20679</v>
      </c>
      <c r="P78" s="25">
        <f>SUM(H78)</f>
        <v>28000</v>
      </c>
      <c r="R78"/>
      <c r="S78"/>
    </row>
    <row r="79" spans="1:19" s="22" customFormat="1" ht="18">
      <c r="A79" s="11">
        <v>64</v>
      </c>
      <c r="B79" s="12" t="str">
        <f>'Qualité de vie'!A184</f>
        <v>Saint-Christophe-et-Niévès (Saint-Kitts-et-Nevis)</v>
      </c>
      <c r="C79" s="20">
        <f>SUM('Bulletin (détails)'!T184)</f>
        <v>33.88303639688185</v>
      </c>
      <c r="D79" s="21" t="s">
        <v>15</v>
      </c>
      <c r="E79" s="11" t="s">
        <v>18</v>
      </c>
      <c r="F79" s="12"/>
      <c r="H79" s="22">
        <v>15800</v>
      </c>
      <c r="J79" s="23">
        <v>70</v>
      </c>
      <c r="K79" s="22" t="str">
        <f>'Qualité de vie'!K184</f>
        <v>Saint Kitts and Nevis</v>
      </c>
      <c r="L79" s="24">
        <f>SUM('Bulletin (détails)'!T184)</f>
        <v>33.88303639688185</v>
      </c>
      <c r="M79" s="21" t="s">
        <v>15</v>
      </c>
      <c r="N79" s="23" t="s">
        <v>19</v>
      </c>
      <c r="O79" s="25">
        <f>SUM(G79)</f>
        <v>0</v>
      </c>
      <c r="P79" s="25">
        <f>SUM(H79)</f>
        <v>15800</v>
      </c>
      <c r="R79"/>
      <c r="S79"/>
    </row>
    <row r="80" spans="1:19" s="22" customFormat="1" ht="26.25">
      <c r="A80" s="11">
        <v>63</v>
      </c>
      <c r="B80" s="12" t="str">
        <f>'Qualité de vie'!A187</f>
        <v>Saint-Vincent-et-les Grenadines</v>
      </c>
      <c r="C80" s="20">
        <f>SUM('Bulletin (détails)'!T187)</f>
        <v>33.88303639688185</v>
      </c>
      <c r="D80" s="21" t="s">
        <v>15</v>
      </c>
      <c r="E80" s="11" t="s">
        <v>18</v>
      </c>
      <c r="F80" s="12"/>
      <c r="H80" s="22">
        <v>11600</v>
      </c>
      <c r="J80" s="23">
        <v>71</v>
      </c>
      <c r="K80" s="22" t="str">
        <f>'Qualité de vie'!K187</f>
        <v>Saint Vincent and the Grenadines</v>
      </c>
      <c r="L80" s="24">
        <f>SUM('Bulletin (détails)'!T187)</f>
        <v>33.88303639688185</v>
      </c>
      <c r="M80" s="21" t="s">
        <v>15</v>
      </c>
      <c r="N80" s="23" t="s">
        <v>19</v>
      </c>
      <c r="O80" s="25">
        <f>SUM(G80)</f>
        <v>0</v>
      </c>
      <c r="P80" s="25">
        <f>SUM(H80)</f>
        <v>11600</v>
      </c>
      <c r="R80"/>
      <c r="S80"/>
    </row>
    <row r="81" spans="1:19" s="22" customFormat="1" ht="12.75">
      <c r="A81" s="11">
        <v>76</v>
      </c>
      <c r="B81" s="12" t="str">
        <f>'Qualité de vie'!A124</f>
        <v>Lituanie</v>
      </c>
      <c r="C81" s="20">
        <f>SUM('Bulletin (détails)'!T124)</f>
        <v>33.52791505609366</v>
      </c>
      <c r="D81" s="21" t="s">
        <v>15</v>
      </c>
      <c r="E81" s="11" t="s">
        <v>18</v>
      </c>
      <c r="F81" s="12"/>
      <c r="H81" s="22">
        <v>19100</v>
      </c>
      <c r="J81" s="23">
        <v>75</v>
      </c>
      <c r="K81" s="22" t="str">
        <f>'Qualité de vie'!K124</f>
        <v>Lithuania</v>
      </c>
      <c r="L81" s="24">
        <f>SUM('Bulletin (détails)'!T124)</f>
        <v>33.52791505609366</v>
      </c>
      <c r="M81" s="21" t="s">
        <v>15</v>
      </c>
      <c r="N81" s="23" t="s">
        <v>19</v>
      </c>
      <c r="O81" s="25">
        <f>SUM(G81)</f>
        <v>0</v>
      </c>
      <c r="P81" s="25">
        <f>SUM(H81)</f>
        <v>19100</v>
      </c>
      <c r="R81"/>
      <c r="S81"/>
    </row>
    <row r="82" spans="1:19" s="22" customFormat="1" ht="12.75">
      <c r="A82" s="11">
        <v>75</v>
      </c>
      <c r="B82" s="12" t="str">
        <f>'Qualité de vie'!A179</f>
        <v>Roumanie</v>
      </c>
      <c r="C82" s="20">
        <f>SUM('Bulletin (détails)'!T179)</f>
        <v>33.52791505609366</v>
      </c>
      <c r="D82" s="21" t="s">
        <v>15</v>
      </c>
      <c r="E82" s="11" t="s">
        <v>18</v>
      </c>
      <c r="F82" s="12"/>
      <c r="H82" s="22">
        <v>12600</v>
      </c>
      <c r="J82" s="23">
        <v>76</v>
      </c>
      <c r="K82" s="22" t="str">
        <f>'Qualité de vie'!K179</f>
        <v>Romania</v>
      </c>
      <c r="L82" s="24">
        <f>SUM('Bulletin (détails)'!T179)</f>
        <v>33.52791505609366</v>
      </c>
      <c r="M82" s="21" t="s">
        <v>15</v>
      </c>
      <c r="N82" s="23" t="s">
        <v>19</v>
      </c>
      <c r="O82" s="25">
        <f>SUM(G82)</f>
        <v>0</v>
      </c>
      <c r="P82" s="25">
        <f>SUM(H82)</f>
        <v>12600</v>
      </c>
      <c r="R82"/>
      <c r="S82"/>
    </row>
    <row r="83" spans="1:19" s="22" customFormat="1" ht="12.75">
      <c r="A83" s="11">
        <v>79</v>
      </c>
      <c r="B83" s="12" t="str">
        <f>'Qualité de vie'!A23</f>
        <v>Bahamas</v>
      </c>
      <c r="C83" s="20">
        <f>SUM('Bulletin (détails)'!T23)</f>
        <v>33.269078868835024</v>
      </c>
      <c r="D83" s="21" t="s">
        <v>15</v>
      </c>
      <c r="E83" s="11" t="s">
        <v>18</v>
      </c>
      <c r="F83" s="12"/>
      <c r="H83" s="22">
        <v>31400</v>
      </c>
      <c r="J83" s="23">
        <v>79</v>
      </c>
      <c r="K83" s="22" t="str">
        <f>'Qualité de vie'!K23</f>
        <v>Bahamas</v>
      </c>
      <c r="L83" s="24">
        <f>SUM('Bulletin (détails)'!T23)</f>
        <v>33.269078868835024</v>
      </c>
      <c r="M83" s="21" t="s">
        <v>15</v>
      </c>
      <c r="N83" s="23" t="s">
        <v>19</v>
      </c>
      <c r="O83" s="25">
        <f>SUM(G83)</f>
        <v>0</v>
      </c>
      <c r="P83" s="25">
        <f>SUM(H83)</f>
        <v>31400</v>
      </c>
      <c r="R83"/>
      <c r="S83"/>
    </row>
    <row r="84" spans="1:19" s="22" customFormat="1" ht="12.75">
      <c r="A84" s="11">
        <v>80</v>
      </c>
      <c r="B84" s="12" t="str">
        <f>'Qualité de vie'!A48</f>
        <v>Chypre du Nord</v>
      </c>
      <c r="C84" s="20">
        <f>SUM('Bulletin (détails)'!T48)</f>
        <v>33.068328868835025</v>
      </c>
      <c r="D84" s="21" t="s">
        <v>15</v>
      </c>
      <c r="E84" s="11" t="s">
        <v>18</v>
      </c>
      <c r="F84" s="12"/>
      <c r="J84" s="23">
        <v>80</v>
      </c>
      <c r="K84" s="22" t="str">
        <f>'Qualité de vie'!K48</f>
        <v>North cyprus</v>
      </c>
      <c r="L84" s="24">
        <f>SUM('Bulletin (détails)'!T48)</f>
        <v>33.068328868835025</v>
      </c>
      <c r="M84" s="21" t="s">
        <v>15</v>
      </c>
      <c r="N84" s="23" t="s">
        <v>19</v>
      </c>
      <c r="O84" s="25">
        <f>SUM(G84)</f>
        <v>0</v>
      </c>
      <c r="P84" s="25">
        <f>SUM(H84)</f>
        <v>0</v>
      </c>
      <c r="R84"/>
      <c r="S84"/>
    </row>
    <row r="85" spans="1:19" s="22" customFormat="1" ht="12.75">
      <c r="A85" s="11">
        <v>81</v>
      </c>
      <c r="B85" s="12" t="str">
        <f>'Qualité de vie'!A172</f>
        <v>Porto Rico</v>
      </c>
      <c r="C85" s="20">
        <f>SUM('Bulletin (détails)'!T172)</f>
        <v>32.894730840788185</v>
      </c>
      <c r="D85" s="21" t="s">
        <v>15</v>
      </c>
      <c r="E85" s="11" t="s">
        <v>18</v>
      </c>
      <c r="F85" s="12"/>
      <c r="G85" s="22">
        <v>12515</v>
      </c>
      <c r="H85" s="22">
        <v>23700</v>
      </c>
      <c r="J85" s="23">
        <v>45</v>
      </c>
      <c r="K85" s="22" t="str">
        <f>'Qualité de vie'!K171</f>
        <v>Portugal</v>
      </c>
      <c r="L85" s="24">
        <f>SUM('Bulletin (détails)'!T171)</f>
        <v>38.192615056093665</v>
      </c>
      <c r="M85" s="21" t="s">
        <v>15</v>
      </c>
      <c r="N85" s="23" t="s">
        <v>19</v>
      </c>
      <c r="O85" s="25">
        <f>SUM(G85)</f>
        <v>12515</v>
      </c>
      <c r="P85" s="25">
        <f>SUM(H85)</f>
        <v>23700</v>
      </c>
      <c r="R85"/>
      <c r="S85"/>
    </row>
    <row r="86" spans="1:19" s="22" customFormat="1" ht="26.25">
      <c r="A86" s="11">
        <v>82</v>
      </c>
      <c r="B86" s="12" t="str">
        <f>'Qualité de vie'!A127</f>
        <v>Macédoine (Ex-République yougoslave de)</v>
      </c>
      <c r="C86" s="20">
        <f>SUM('Bulletin (détails)'!T127)</f>
        <v>32.16907886883502</v>
      </c>
      <c r="D86" s="21" t="s">
        <v>15</v>
      </c>
      <c r="E86" s="11" t="s">
        <v>18</v>
      </c>
      <c r="F86" s="12"/>
      <c r="H86" s="22">
        <v>10500</v>
      </c>
      <c r="J86" s="23">
        <v>82</v>
      </c>
      <c r="K86" s="22" t="str">
        <f>'Qualité de vie'!K127</f>
        <v>Macedonia (The former Yugoslav Republic of)</v>
      </c>
      <c r="L86" s="24">
        <f>SUM('Bulletin (détails)'!T127)</f>
        <v>32.16907886883502</v>
      </c>
      <c r="M86" s="21" t="s">
        <v>15</v>
      </c>
      <c r="N86" s="23" t="s">
        <v>19</v>
      </c>
      <c r="O86" s="25">
        <f>SUM(G86)</f>
        <v>0</v>
      </c>
      <c r="P86" s="25">
        <f>SUM(H86)</f>
        <v>10500</v>
      </c>
      <c r="R86"/>
      <c r="S86"/>
    </row>
    <row r="87" spans="1:19" s="22" customFormat="1" ht="12.75">
      <c r="A87" s="11">
        <v>84</v>
      </c>
      <c r="B87" s="12" t="str">
        <f>'Qualité de vie'!A137</f>
        <v>Mauritanie</v>
      </c>
      <c r="C87" s="20">
        <f>SUM('Bulletin (détails)'!T137)</f>
        <v>32.01137134078819</v>
      </c>
      <c r="D87" s="21" t="s">
        <v>15</v>
      </c>
      <c r="E87" s="11" t="s">
        <v>18</v>
      </c>
      <c r="F87"/>
      <c r="H87" s="22">
        <v>2200</v>
      </c>
      <c r="J87" s="23">
        <v>84</v>
      </c>
      <c r="K87" s="22" t="str">
        <f>'Qualité de vie'!K137</f>
        <v>Mauritania</v>
      </c>
      <c r="L87" s="24">
        <f>SUM('Bulletin (détails)'!T137)</f>
        <v>32.01137134078819</v>
      </c>
      <c r="M87" s="21" t="s">
        <v>15</v>
      </c>
      <c r="N87" s="23" t="s">
        <v>19</v>
      </c>
      <c r="O87" s="25">
        <f>SUM(G87)</f>
        <v>0</v>
      </c>
      <c r="P87" s="25">
        <f>SUM(H87)</f>
        <v>2200</v>
      </c>
      <c r="R87"/>
      <c r="S87"/>
    </row>
    <row r="88" spans="1:19" s="22" customFormat="1" ht="12.75">
      <c r="A88" s="11">
        <v>83</v>
      </c>
      <c r="B88" s="12" t="str">
        <f>'Qualité de vie'!A200</f>
        <v>Somalie</v>
      </c>
      <c r="C88" s="20">
        <f>SUM('Bulletin (détails)'!T200)</f>
        <v>31.882138368835022</v>
      </c>
      <c r="D88" s="21" t="s">
        <v>15</v>
      </c>
      <c r="E88" s="11" t="s">
        <v>18</v>
      </c>
      <c r="F88" s="12"/>
      <c r="H88" s="22">
        <v>600</v>
      </c>
      <c r="J88" s="23">
        <v>83</v>
      </c>
      <c r="K88" s="22" t="str">
        <f>'Qualité de vie'!K200</f>
        <v>Somalia</v>
      </c>
      <c r="L88" s="24">
        <f>SUM('Bulletin (détails)'!T200)</f>
        <v>31.882138368835022</v>
      </c>
      <c r="M88" s="21" t="s">
        <v>15</v>
      </c>
      <c r="N88" s="23" t="s">
        <v>19</v>
      </c>
      <c r="O88" s="25">
        <f>SUM(G88)</f>
        <v>0</v>
      </c>
      <c r="P88" s="25">
        <f>SUM(H88)</f>
        <v>600</v>
      </c>
      <c r="R88"/>
      <c r="S88"/>
    </row>
    <row r="89" spans="1:19" s="22" customFormat="1" ht="12.75">
      <c r="A89" s="11">
        <v>85</v>
      </c>
      <c r="B89" s="12" t="str">
        <f>'Qualité de vie'!A115</f>
        <v>Kosovo</v>
      </c>
      <c r="C89" s="20">
        <f>SUM('Bulletin (détails)'!T115)</f>
        <v>31.169078868835022</v>
      </c>
      <c r="D89" s="21" t="s">
        <v>15</v>
      </c>
      <c r="E89" s="11" t="s">
        <v>18</v>
      </c>
      <c r="F89" s="12"/>
      <c r="H89" s="22">
        <v>6500</v>
      </c>
      <c r="J89" s="23">
        <v>85</v>
      </c>
      <c r="K89" s="22" t="str">
        <f>'Qualité de vie'!K115</f>
        <v>Kosovo</v>
      </c>
      <c r="L89" s="24">
        <f>SUM('Bulletin (détails)'!T115)</f>
        <v>31.169078868835022</v>
      </c>
      <c r="M89" s="21" t="s">
        <v>15</v>
      </c>
      <c r="N89" s="23" t="s">
        <v>19</v>
      </c>
      <c r="O89" s="25">
        <f>SUM(G89)</f>
        <v>0</v>
      </c>
      <c r="P89" s="25">
        <f>SUM(H89)</f>
        <v>6500</v>
      </c>
      <c r="R89"/>
      <c r="S89"/>
    </row>
    <row r="90" spans="1:19" s="22" customFormat="1" ht="18">
      <c r="A90" s="11">
        <v>86</v>
      </c>
      <c r="B90" s="12" t="str">
        <f>'Qualité de vie'!A192</f>
        <v>Sao Tomé-et-Principe</v>
      </c>
      <c r="C90" s="20">
        <f>SUM('Bulletin (détails)'!T192)</f>
        <v>31.11907886883502</v>
      </c>
      <c r="D90" s="21" t="s">
        <v>15</v>
      </c>
      <c r="E90" s="11" t="s">
        <v>18</v>
      </c>
      <c r="F90" s="12"/>
      <c r="H90" s="22">
        <v>2300</v>
      </c>
      <c r="J90" s="23">
        <v>86</v>
      </c>
      <c r="K90" s="22" t="str">
        <f>'Qualité de vie'!K192</f>
        <v>Sao Tome and Principe</v>
      </c>
      <c r="L90" s="24">
        <f>SUM('Bulletin (détails)'!T192)</f>
        <v>31.11907886883502</v>
      </c>
      <c r="M90" s="21" t="s">
        <v>15</v>
      </c>
      <c r="N90" s="23" t="s">
        <v>19</v>
      </c>
      <c r="O90" s="25">
        <f>SUM(G90)</f>
        <v>0</v>
      </c>
      <c r="P90" s="25">
        <f>SUM(H90)</f>
        <v>2300</v>
      </c>
      <c r="R90"/>
      <c r="S90"/>
    </row>
    <row r="91" spans="1:19" s="22" customFormat="1" ht="18">
      <c r="A91" s="11">
        <v>87</v>
      </c>
      <c r="B91" s="12" t="str">
        <f>'Qualité de vie'!A97</f>
        <v>Îles Turques et Caïques (Royaume-Uni)</v>
      </c>
      <c r="C91" s="20">
        <f>SUM('Bulletin (détails)'!T97)</f>
        <v>30.969078868835023</v>
      </c>
      <c r="D91" s="21" t="s">
        <v>15</v>
      </c>
      <c r="E91" s="11" t="s">
        <v>18</v>
      </c>
      <c r="F91" s="12"/>
      <c r="H91" s="22">
        <v>11500</v>
      </c>
      <c r="J91" s="23">
        <v>87</v>
      </c>
      <c r="K91" s="22" t="str">
        <f>'Qualité de vie'!K97</f>
        <v>Turks and Caicos Islands</v>
      </c>
      <c r="L91" s="24">
        <f>SUM('Bulletin (détails)'!T97)</f>
        <v>30.969078868835023</v>
      </c>
      <c r="M91" s="21" t="s">
        <v>15</v>
      </c>
      <c r="N91" s="23" t="s">
        <v>19</v>
      </c>
      <c r="O91" s="25">
        <f>SUM(G91)</f>
        <v>0</v>
      </c>
      <c r="P91" s="25">
        <f>SUM(H91)</f>
        <v>11500</v>
      </c>
      <c r="R91"/>
      <c r="S91"/>
    </row>
    <row r="92" spans="1:19" s="22" customFormat="1" ht="12.75">
      <c r="A92" s="11">
        <v>101</v>
      </c>
      <c r="B92" s="12" t="str">
        <f>'Qualité de vie'!A190</f>
        <v>Salvador (El )</v>
      </c>
      <c r="C92" s="20">
        <f>SUM('Bulletin (détails)'!T190)</f>
        <v>30.019821340788187</v>
      </c>
      <c r="D92" s="21" t="s">
        <v>15</v>
      </c>
      <c r="E92" s="11" t="s">
        <v>18</v>
      </c>
      <c r="F92" s="12"/>
      <c r="H92" s="22">
        <v>7600</v>
      </c>
      <c r="J92" s="23">
        <v>101</v>
      </c>
      <c r="K92" s="22" t="str">
        <f>'Qualité de vie'!K190</f>
        <v>El Salvador</v>
      </c>
      <c r="L92" s="24">
        <f>SUM('Bulletin (détails)'!T190)</f>
        <v>30.019821340788187</v>
      </c>
      <c r="M92" s="21" t="s">
        <v>15</v>
      </c>
      <c r="N92" s="23" t="s">
        <v>19</v>
      </c>
      <c r="O92" s="25">
        <f>SUM(G92)</f>
        <v>0</v>
      </c>
      <c r="P92" s="25">
        <f>SUM(H92)</f>
        <v>7600</v>
      </c>
      <c r="R92"/>
      <c r="S92"/>
    </row>
    <row r="93" spans="1:19" s="22" customFormat="1" ht="18">
      <c r="A93" s="11">
        <v>99</v>
      </c>
      <c r="B93" s="12" t="str">
        <f>'Qualité de vie'!A15</f>
        <v>Antilles néerlandaises (Pays-Bas)</v>
      </c>
      <c r="C93" s="20">
        <f>SUM('Bulletin (détails)'!T15)</f>
        <v>29.61907886883502</v>
      </c>
      <c r="D93" s="21" t="s">
        <v>15</v>
      </c>
      <c r="E93" s="11" t="s">
        <v>18</v>
      </c>
      <c r="F93" s="12"/>
      <c r="J93" s="23">
        <v>88</v>
      </c>
      <c r="K93" s="22" t="str">
        <f>'Qualité de vie'!K15</f>
        <v>Netherlands Antilles</v>
      </c>
      <c r="L93" s="24">
        <f>SUM('Bulletin (détails)'!T15)</f>
        <v>29.61907886883502</v>
      </c>
      <c r="M93" s="21" t="s">
        <v>15</v>
      </c>
      <c r="N93" s="23" t="s">
        <v>19</v>
      </c>
      <c r="O93" s="25">
        <f>SUM(G93)</f>
        <v>0</v>
      </c>
      <c r="P93" s="25">
        <f>SUM(H93)</f>
        <v>0</v>
      </c>
      <c r="R93"/>
      <c r="S93"/>
    </row>
    <row r="94" spans="1:19" s="22" customFormat="1" ht="12.75">
      <c r="A94" s="11">
        <v>98</v>
      </c>
      <c r="B94" s="12" t="str">
        <f>'Qualité de vie'!A19</f>
        <v>Aruba (Pays-Bas)</v>
      </c>
      <c r="C94" s="20">
        <f>SUM('Bulletin (détails)'!T19)</f>
        <v>29.61907886883502</v>
      </c>
      <c r="D94" s="21" t="s">
        <v>15</v>
      </c>
      <c r="E94" s="11" t="s">
        <v>18</v>
      </c>
      <c r="F94" s="12"/>
      <c r="H94" s="22">
        <v>21800</v>
      </c>
      <c r="J94" s="23">
        <v>89</v>
      </c>
      <c r="K94" s="22" t="str">
        <f>'Qualité de vie'!K19</f>
        <v>Aruba</v>
      </c>
      <c r="L94" s="24">
        <f>SUM('Bulletin (détails)'!T19)</f>
        <v>29.61907886883502</v>
      </c>
      <c r="M94" s="21" t="s">
        <v>15</v>
      </c>
      <c r="N94" s="23" t="s">
        <v>19</v>
      </c>
      <c r="O94" s="25">
        <f>SUM(G94)</f>
        <v>0</v>
      </c>
      <c r="P94" s="25">
        <f>SUM(H94)</f>
        <v>21800</v>
      </c>
      <c r="R94"/>
      <c r="S94"/>
    </row>
    <row r="95" spans="1:19" s="22" customFormat="1" ht="12.75">
      <c r="A95" s="11">
        <v>97</v>
      </c>
      <c r="B95" s="12" t="str">
        <f>'Qualité de vie'!A31</f>
        <v>Bermudes (Royaume-Uni)</v>
      </c>
      <c r="C95" s="20">
        <f>SUM('Bulletin (détails)'!T31)</f>
        <v>29.61907886883502</v>
      </c>
      <c r="D95" s="21" t="s">
        <v>15</v>
      </c>
      <c r="E95" s="11" t="s">
        <v>18</v>
      </c>
      <c r="F95" s="12"/>
      <c r="H95" s="22">
        <v>69900</v>
      </c>
      <c r="J95" s="23">
        <v>90</v>
      </c>
      <c r="K95" s="22" t="str">
        <f>'Qualité de vie'!K31</f>
        <v>Bermuda</v>
      </c>
      <c r="L95" s="24">
        <f>SUM('Bulletin (détails)'!T31)</f>
        <v>29.61907886883502</v>
      </c>
      <c r="M95" s="21" t="s">
        <v>15</v>
      </c>
      <c r="N95" s="23" t="s">
        <v>19</v>
      </c>
      <c r="O95" s="25">
        <f>SUM(G95)</f>
        <v>0</v>
      </c>
      <c r="P95" s="25">
        <f>SUM(H95)</f>
        <v>69900</v>
      </c>
      <c r="R95"/>
      <c r="S95"/>
    </row>
    <row r="96" spans="1:19" s="22" customFormat="1" ht="12.75">
      <c r="A96" s="11">
        <v>96</v>
      </c>
      <c r="B96" s="12" t="str">
        <f>'Qualité de vie'!A80</f>
        <v>Guadeloupe (France)</v>
      </c>
      <c r="C96" s="20">
        <f>SUM('Bulletin (détails)'!T80)</f>
        <v>29.61907886883502</v>
      </c>
      <c r="D96" s="21" t="s">
        <v>15</v>
      </c>
      <c r="E96" s="11" t="s">
        <v>18</v>
      </c>
      <c r="F96" s="12"/>
      <c r="J96" s="23">
        <v>91</v>
      </c>
      <c r="K96" s="22" t="str">
        <f>'Qualité de vie'!K80</f>
        <v>Guadeloupe</v>
      </c>
      <c r="L96" s="24">
        <f>SUM('Bulletin (détails)'!T80)</f>
        <v>29.61907886883502</v>
      </c>
      <c r="M96" s="21" t="s">
        <v>15</v>
      </c>
      <c r="N96" s="23" t="s">
        <v>19</v>
      </c>
      <c r="O96" s="25">
        <f>SUM(G96)</f>
        <v>0</v>
      </c>
      <c r="P96" s="25">
        <f>SUM(H96)</f>
        <v>0</v>
      </c>
      <c r="R96"/>
      <c r="S96"/>
    </row>
    <row r="97" spans="1:19" s="22" customFormat="1" ht="12.75">
      <c r="A97" s="11">
        <v>95</v>
      </c>
      <c r="B97" s="12" t="str">
        <f>'Qualité de vie'!A87</f>
        <v>Haïti</v>
      </c>
      <c r="C97" s="20">
        <f>SUM('Bulletin (détails)'!T87)</f>
        <v>29.61907886883502</v>
      </c>
      <c r="D97" s="21" t="s">
        <v>15</v>
      </c>
      <c r="E97" s="11" t="s">
        <v>18</v>
      </c>
      <c r="F97" s="12"/>
      <c r="H97" s="22">
        <v>1300</v>
      </c>
      <c r="J97" s="23">
        <v>92</v>
      </c>
      <c r="K97" s="22" t="str">
        <f>'Qualité de vie'!K87</f>
        <v>Haiti</v>
      </c>
      <c r="L97" s="24">
        <f>SUM('Bulletin (détails)'!T87)</f>
        <v>29.61907886883502</v>
      </c>
      <c r="M97" s="21" t="s">
        <v>15</v>
      </c>
      <c r="N97" s="23" t="s">
        <v>19</v>
      </c>
      <c r="O97" s="25">
        <f>SUM(G97)</f>
        <v>0</v>
      </c>
      <c r="P97" s="25">
        <f>SUM(H97)</f>
        <v>1300</v>
      </c>
      <c r="R97"/>
      <c r="S97"/>
    </row>
    <row r="98" spans="1:19" s="22" customFormat="1" ht="18">
      <c r="A98" s="11">
        <v>94</v>
      </c>
      <c r="B98" s="12" t="str">
        <f>'Qualité de vie'!A93</f>
        <v>Îles Falkland (Malvinas) (Royaume-Uni)</v>
      </c>
      <c r="C98" s="20">
        <f>SUM('Bulletin (détails)'!T93)</f>
        <v>29.61907886883502</v>
      </c>
      <c r="D98" s="21" t="s">
        <v>15</v>
      </c>
      <c r="E98" s="11" t="s">
        <v>18</v>
      </c>
      <c r="F98" s="12"/>
      <c r="H98" s="22">
        <v>55400</v>
      </c>
      <c r="J98" s="23">
        <v>93</v>
      </c>
      <c r="K98" s="22" t="str">
        <f>'Qualité de vie'!K93</f>
        <v>Falkland Islands (Malvinas)</v>
      </c>
      <c r="L98" s="24">
        <f>SUM('Bulletin (détails)'!T93)</f>
        <v>29.61907886883502</v>
      </c>
      <c r="M98" s="21" t="s">
        <v>15</v>
      </c>
      <c r="N98" s="23" t="s">
        <v>19</v>
      </c>
      <c r="O98" s="25">
        <f>SUM(G98)</f>
        <v>0</v>
      </c>
      <c r="P98" s="25">
        <f>SUM(H98)</f>
        <v>55400</v>
      </c>
      <c r="R98"/>
      <c r="S98"/>
    </row>
    <row r="99" spans="1:19" s="22" customFormat="1" ht="12.75">
      <c r="A99" s="11">
        <v>93</v>
      </c>
      <c r="B99" s="12" t="str">
        <f>'Qualité de vie'!A94</f>
        <v>Îles Féroé (Danmark)</v>
      </c>
      <c r="C99" s="20">
        <f>SUM('Bulletin (détails)'!T94)</f>
        <v>29.61907886883502</v>
      </c>
      <c r="D99" s="21" t="s">
        <v>15</v>
      </c>
      <c r="E99" s="11" t="s">
        <v>18</v>
      </c>
      <c r="F99" s="12"/>
      <c r="H99" s="22">
        <v>30500</v>
      </c>
      <c r="J99" s="23">
        <v>94</v>
      </c>
      <c r="K99" s="22" t="str">
        <f>'Qualité de vie'!K94</f>
        <v>Faeroe Islands</v>
      </c>
      <c r="L99" s="24">
        <f>SUM('Bulletin (détails)'!T94)</f>
        <v>29.61907886883502</v>
      </c>
      <c r="M99" s="21" t="s">
        <v>15</v>
      </c>
      <c r="N99" s="23" t="s">
        <v>19</v>
      </c>
      <c r="O99" s="25">
        <f>SUM(G99)</f>
        <v>0</v>
      </c>
      <c r="P99" s="25">
        <f>SUM(H99)</f>
        <v>30500</v>
      </c>
      <c r="R99"/>
      <c r="S99"/>
    </row>
    <row r="100" spans="1:19" s="22" customFormat="1" ht="12.75">
      <c r="A100" s="11">
        <v>92</v>
      </c>
      <c r="B100" s="12" t="str">
        <f>'Qualité de vie'!A96</f>
        <v>Îles Salomon</v>
      </c>
      <c r="C100" s="20">
        <f>SUM('Bulletin (détails)'!T96)</f>
        <v>29.61907886883502</v>
      </c>
      <c r="D100" s="21" t="s">
        <v>15</v>
      </c>
      <c r="E100" s="11" t="s">
        <v>18</v>
      </c>
      <c r="F100" s="12"/>
      <c r="H100" s="22">
        <v>3200</v>
      </c>
      <c r="J100" s="23">
        <v>95</v>
      </c>
      <c r="K100" s="22" t="str">
        <f>'Qualité de vie'!K96</f>
        <v>Solomon Islands</v>
      </c>
      <c r="L100" s="24">
        <f>SUM('Bulletin (détails)'!T96)</f>
        <v>29.61907886883502</v>
      </c>
      <c r="M100" s="21" t="s">
        <v>15</v>
      </c>
      <c r="N100" s="23" t="s">
        <v>19</v>
      </c>
      <c r="O100" s="25">
        <f>SUM(G100)</f>
        <v>0</v>
      </c>
      <c r="P100" s="25">
        <f>SUM(H100)</f>
        <v>3200</v>
      </c>
      <c r="R100"/>
      <c r="S100"/>
    </row>
    <row r="101" spans="1:19" s="22" customFormat="1" ht="18">
      <c r="A101" s="11">
        <v>91</v>
      </c>
      <c r="B101" s="12" t="str">
        <f>'Qualité de vie'!A98</f>
        <v>Îles Vierges britanniques (Royaume-Uni)</v>
      </c>
      <c r="C101" s="20">
        <f>SUM('Bulletin (détails)'!T98)</f>
        <v>29.61907886883502</v>
      </c>
      <c r="D101" s="21" t="s">
        <v>15</v>
      </c>
      <c r="E101" s="11" t="s">
        <v>18</v>
      </c>
      <c r="F101" s="12"/>
      <c r="H101" s="22">
        <v>38500</v>
      </c>
      <c r="J101" s="23">
        <v>96</v>
      </c>
      <c r="K101" s="22" t="str">
        <f>'Qualité de vie'!K98</f>
        <v>British Virgin Islands</v>
      </c>
      <c r="L101" s="24">
        <f>SUM('Bulletin (détails)'!T98)</f>
        <v>29.61907886883502</v>
      </c>
      <c r="M101" s="21" t="s">
        <v>15</v>
      </c>
      <c r="N101" s="23" t="s">
        <v>19</v>
      </c>
      <c r="O101" s="25">
        <f>SUM(G101)</f>
        <v>0</v>
      </c>
      <c r="P101" s="25">
        <f>SUM(H101)</f>
        <v>38500</v>
      </c>
      <c r="R101"/>
      <c r="S101"/>
    </row>
    <row r="102" spans="1:19" s="22" customFormat="1" ht="18">
      <c r="A102" s="11">
        <v>90</v>
      </c>
      <c r="B102" s="12" t="str">
        <f>'Qualité de vie'!A186</f>
        <v>Saint-Pierre-et-Miquelon</v>
      </c>
      <c r="C102" s="20">
        <f>SUM('Bulletin (détails)'!T186)</f>
        <v>29.61907886883502</v>
      </c>
      <c r="D102" s="21" t="s">
        <v>15</v>
      </c>
      <c r="E102" s="11" t="s">
        <v>18</v>
      </c>
      <c r="F102" s="12"/>
      <c r="H102" s="22">
        <v>7000</v>
      </c>
      <c r="J102" s="23">
        <v>97</v>
      </c>
      <c r="K102" s="22" t="str">
        <f>'Qualité de vie'!K186</f>
        <v>Saint Pierre and Miquelon</v>
      </c>
      <c r="L102" s="24">
        <f>SUM('Bulletin (détails)'!T186)</f>
        <v>29.61907886883502</v>
      </c>
      <c r="M102" s="21" t="s">
        <v>15</v>
      </c>
      <c r="N102" s="23" t="s">
        <v>19</v>
      </c>
      <c r="O102" s="25">
        <f>SUM(G102)</f>
        <v>0</v>
      </c>
      <c r="P102" s="25">
        <f>SUM(H102)</f>
        <v>7000</v>
      </c>
      <c r="R102"/>
      <c r="S102"/>
    </row>
    <row r="103" spans="1:19" s="22" customFormat="1" ht="18">
      <c r="A103" s="11">
        <v>89</v>
      </c>
      <c r="B103" s="12" t="str">
        <f>'Qualité de vie'!A217</f>
        <v>Transnistrie (République de )</v>
      </c>
      <c r="C103" s="20">
        <f>SUM('Bulletin (détails)'!T217)</f>
        <v>29.61907886883502</v>
      </c>
      <c r="D103" s="21" t="s">
        <v>15</v>
      </c>
      <c r="E103" s="11" t="s">
        <v>18</v>
      </c>
      <c r="F103" s="12"/>
      <c r="J103" s="23">
        <v>98</v>
      </c>
      <c r="K103" s="22" t="str">
        <f>'Qualité de vie'!K217</f>
        <v>Transnistria Republic</v>
      </c>
      <c r="L103" s="24">
        <f>SUM('Bulletin (détails)'!T217)</f>
        <v>29.61907886883502</v>
      </c>
      <c r="M103" s="21" t="s">
        <v>15</v>
      </c>
      <c r="N103" s="23" t="s">
        <v>19</v>
      </c>
      <c r="O103" s="25">
        <f>SUM(G103)</f>
        <v>0</v>
      </c>
      <c r="P103" s="25">
        <f>SUM(H103)</f>
        <v>0</v>
      </c>
      <c r="R103"/>
      <c r="S103"/>
    </row>
    <row r="104" spans="1:19" s="22" customFormat="1" ht="12.75">
      <c r="A104" s="11">
        <v>100</v>
      </c>
      <c r="B104" s="12" t="str">
        <f>'Qualité de vie'!A222</f>
        <v>Tuvalu</v>
      </c>
      <c r="C104" s="20">
        <f>SUM('Bulletin (détails)'!T222)</f>
        <v>29.61907886883502</v>
      </c>
      <c r="D104" s="21" t="s">
        <v>15</v>
      </c>
      <c r="E104" s="11" t="s">
        <v>18</v>
      </c>
      <c r="F104" s="12"/>
      <c r="H104" s="22">
        <v>3400</v>
      </c>
      <c r="J104" s="23">
        <v>99</v>
      </c>
      <c r="K104" s="22" t="str">
        <f>'Qualité de vie'!K222</f>
        <v>Tuvalu</v>
      </c>
      <c r="L104" s="24">
        <f>SUM('Bulletin (détails)'!T222)</f>
        <v>29.61907886883502</v>
      </c>
      <c r="M104" s="21" t="s">
        <v>15</v>
      </c>
      <c r="N104" s="23" t="s">
        <v>19</v>
      </c>
      <c r="O104" s="25">
        <f>SUM(G104)</f>
        <v>0</v>
      </c>
      <c r="P104" s="25">
        <f>SUM(H104)</f>
        <v>3400</v>
      </c>
      <c r="R104"/>
      <c r="S104"/>
    </row>
    <row r="105" spans="1:19" s="22" customFormat="1" ht="12.75">
      <c r="A105" s="11">
        <v>88</v>
      </c>
      <c r="B105" s="12" t="str">
        <f>'Qualité de vie'!A226</f>
        <v>Vatican (St-Siège)</v>
      </c>
      <c r="C105" s="20">
        <f>SUM('Bulletin (détails)'!T226)</f>
        <v>29.61907886883502</v>
      </c>
      <c r="D105" s="21" t="s">
        <v>15</v>
      </c>
      <c r="E105" s="11" t="s">
        <v>18</v>
      </c>
      <c r="F105" s="12"/>
      <c r="J105" s="23">
        <v>100</v>
      </c>
      <c r="K105" s="22" t="str">
        <f>'Qualité de vie'!K226</f>
        <v>Vatican</v>
      </c>
      <c r="L105" s="24">
        <f>SUM('Bulletin (détails)'!T226)</f>
        <v>29.61907886883502</v>
      </c>
      <c r="M105" s="21" t="s">
        <v>15</v>
      </c>
      <c r="N105" s="23" t="s">
        <v>19</v>
      </c>
      <c r="O105" s="25">
        <f>SUM(G105)</f>
        <v>0</v>
      </c>
      <c r="P105" s="25">
        <f>SUM(H105)</f>
        <v>0</v>
      </c>
      <c r="R105"/>
      <c r="S105"/>
    </row>
    <row r="106" spans="1:19" s="22" customFormat="1" ht="12.75">
      <c r="A106" s="11">
        <v>102</v>
      </c>
      <c r="B106" s="12" t="str">
        <f>'Qualité de vie'!A120</f>
        <v>Liban</v>
      </c>
      <c r="C106" s="20">
        <f>SUM('Bulletin (détails)'!T120)</f>
        <v>29.52707134078819</v>
      </c>
      <c r="D106" s="21" t="s">
        <v>15</v>
      </c>
      <c r="E106" s="11" t="s">
        <v>18</v>
      </c>
      <c r="F106" s="12"/>
      <c r="H106" s="22">
        <v>15700</v>
      </c>
      <c r="J106" s="23">
        <v>102</v>
      </c>
      <c r="K106" s="22" t="str">
        <f>'Qualité de vie'!K120</f>
        <v>Lebanon</v>
      </c>
      <c r="L106" s="24">
        <f>SUM('Bulletin (détails)'!T120)</f>
        <v>29.52707134078819</v>
      </c>
      <c r="M106" s="21" t="s">
        <v>15</v>
      </c>
      <c r="N106" s="23" t="s">
        <v>19</v>
      </c>
      <c r="O106" s="25">
        <f>SUM(G106)</f>
        <v>0</v>
      </c>
      <c r="P106" s="25">
        <f>SUM(H106)</f>
        <v>15700</v>
      </c>
      <c r="R106"/>
      <c r="S106"/>
    </row>
    <row r="107" spans="1:19" s="22" customFormat="1" ht="12.75">
      <c r="A107" s="11">
        <v>104</v>
      </c>
      <c r="B107" s="12" t="str">
        <f>'Qualité de vie'!A149</f>
        <v>Népal</v>
      </c>
      <c r="C107" s="20">
        <f>SUM('Bulletin (détails)'!T149)</f>
        <v>25.355121340788187</v>
      </c>
      <c r="D107" s="21" t="s">
        <v>15</v>
      </c>
      <c r="E107" s="11" t="s">
        <v>18</v>
      </c>
      <c r="F107" s="12"/>
      <c r="H107" s="22">
        <v>1300</v>
      </c>
      <c r="J107" s="23">
        <v>103</v>
      </c>
      <c r="K107" s="22" t="str">
        <f>'Qualité de vie'!K149</f>
        <v>Nepal</v>
      </c>
      <c r="L107" s="24">
        <f>SUM('Bulletin (détails)'!T149)</f>
        <v>25.355121340788187</v>
      </c>
      <c r="M107" s="21" t="s">
        <v>15</v>
      </c>
      <c r="N107" s="23" t="s">
        <v>19</v>
      </c>
      <c r="O107" s="25">
        <f>SUM(G107)</f>
        <v>0</v>
      </c>
      <c r="P107" s="25">
        <f>SUM(H107)</f>
        <v>1300</v>
      </c>
      <c r="R107"/>
      <c r="S107"/>
    </row>
    <row r="108" spans="1:19" s="22" customFormat="1" ht="26.25">
      <c r="A108" s="11">
        <v>103</v>
      </c>
      <c r="B108" s="12" t="str">
        <f>'Qualité de vie'!A162</f>
        <v>Palestine (Territoire palestinien occupé)</v>
      </c>
      <c r="C108" s="20">
        <f>SUM('Bulletin (détails)'!T162)</f>
        <v>25.355121340788187</v>
      </c>
      <c r="D108" s="21" t="s">
        <v>15</v>
      </c>
      <c r="E108" s="11" t="s">
        <v>18</v>
      </c>
      <c r="F108" s="12"/>
      <c r="J108" s="23">
        <v>104</v>
      </c>
      <c r="K108" s="22" t="str">
        <f>'Qualité de vie'!K162</f>
        <v>Palestinian (Occupied Territory)</v>
      </c>
      <c r="L108" s="24">
        <f>SUM('Bulletin (détails)'!T162)</f>
        <v>25.355121340788187</v>
      </c>
      <c r="M108" s="21" t="s">
        <v>15</v>
      </c>
      <c r="N108" s="23" t="s">
        <v>19</v>
      </c>
      <c r="O108" s="25">
        <f>SUM(G108)</f>
        <v>0</v>
      </c>
      <c r="P108" s="25">
        <f>SUM(H108)</f>
        <v>0</v>
      </c>
      <c r="R108"/>
      <c r="S108"/>
    </row>
    <row r="109" spans="1:19" s="22" customFormat="1" ht="12.75">
      <c r="A109" s="11">
        <v>105</v>
      </c>
      <c r="B109" s="12" t="str">
        <f>'Qualité de vie'!A100</f>
        <v>Inde</v>
      </c>
      <c r="C109" s="20">
        <f>SUM('Bulletin (détails)'!T100)</f>
        <v>25</v>
      </c>
      <c r="D109" s="21" t="s">
        <v>15</v>
      </c>
      <c r="E109" s="11" t="s">
        <v>18</v>
      </c>
      <c r="F109" s="12"/>
      <c r="H109" s="22">
        <v>3700</v>
      </c>
      <c r="J109" s="23">
        <v>105</v>
      </c>
      <c r="K109" s="22" t="str">
        <f>'Qualité de vie'!K100</f>
        <v>India</v>
      </c>
      <c r="L109" s="24">
        <f>SUM('Bulletin (détails)'!T100)</f>
        <v>25</v>
      </c>
      <c r="M109" s="21" t="s">
        <v>15</v>
      </c>
      <c r="N109" s="23" t="s">
        <v>19</v>
      </c>
      <c r="O109" s="25">
        <f>SUM(G109)</f>
        <v>0</v>
      </c>
      <c r="P109" s="25">
        <f>SUM(H109)</f>
        <v>3700</v>
      </c>
      <c r="R109"/>
      <c r="S109"/>
    </row>
    <row r="110" spans="1:19" s="22" customFormat="1" ht="12.75">
      <c r="A110" s="11">
        <v>106</v>
      </c>
      <c r="B110" s="12" t="str">
        <f>'Qualité de vie'!A71</f>
        <v>France</v>
      </c>
      <c r="C110" s="20">
        <f>SUM('Bulletin (détails)'!T71)</f>
        <v>23.221115056093666</v>
      </c>
      <c r="D110" s="21" t="s">
        <v>15</v>
      </c>
      <c r="E110" s="11" t="s">
        <v>18</v>
      </c>
      <c r="F110"/>
      <c r="G110" s="22">
        <v>19615</v>
      </c>
      <c r="H110" s="22">
        <v>35600</v>
      </c>
      <c r="J110" s="23">
        <v>106</v>
      </c>
      <c r="K110" s="22" t="str">
        <f>'Qualité de vie'!K71</f>
        <v>France</v>
      </c>
      <c r="L110" s="24">
        <f>SUM('Bulletin (détails)'!T71)</f>
        <v>23.221115056093666</v>
      </c>
      <c r="M110" s="21" t="s">
        <v>15</v>
      </c>
      <c r="N110" s="23" t="s">
        <v>19</v>
      </c>
      <c r="O110" s="25">
        <f>SUM(G110)</f>
        <v>19615</v>
      </c>
      <c r="P110" s="25">
        <f>SUM(H110)</f>
        <v>35600</v>
      </c>
      <c r="R110"/>
      <c r="S110"/>
    </row>
    <row r="111" spans="1:19" s="22" customFormat="1" ht="12.75">
      <c r="A111" s="11">
        <v>107</v>
      </c>
      <c r="B111" s="12" t="str">
        <f>'Qualité de vie'!A90</f>
        <v>Hongrie</v>
      </c>
      <c r="C111" s="20">
        <f>SUM('Bulletin (détails)'!T90)</f>
        <v>21.834165056093664</v>
      </c>
      <c r="D111" s="21" t="s">
        <v>15</v>
      </c>
      <c r="E111" s="11" t="s">
        <v>18</v>
      </c>
      <c r="F111" s="26" t="s">
        <v>20</v>
      </c>
      <c r="G111" s="22">
        <v>8531</v>
      </c>
      <c r="H111" s="22">
        <v>19800</v>
      </c>
      <c r="J111" s="23">
        <v>107</v>
      </c>
      <c r="K111" s="22" t="str">
        <f>'Qualité de vie'!K90</f>
        <v>Hungary</v>
      </c>
      <c r="L111" s="24">
        <f>SUM('Bulletin (détails)'!T90)</f>
        <v>21.834165056093664</v>
      </c>
      <c r="M111" s="21" t="s">
        <v>15</v>
      </c>
      <c r="N111" s="23" t="s">
        <v>19</v>
      </c>
      <c r="O111" s="25">
        <f>SUM(G111)</f>
        <v>8531</v>
      </c>
      <c r="P111" s="25">
        <f>SUM(H111)</f>
        <v>19800</v>
      </c>
      <c r="Q111" s="22" t="s">
        <v>21</v>
      </c>
      <c r="R111"/>
      <c r="S111"/>
    </row>
    <row r="112" spans="1:19" s="22" customFormat="1" ht="12.75">
      <c r="A112" s="11">
        <v>109</v>
      </c>
      <c r="B112" s="12" t="str">
        <f>'Qualité de vie'!A17</f>
        <v>Argentine</v>
      </c>
      <c r="C112" s="20">
        <f>SUM('Bulletin (détails)'!T17)</f>
        <v>19.232715056093667</v>
      </c>
      <c r="D112" s="21" t="s">
        <v>15</v>
      </c>
      <c r="E112" s="11" t="s">
        <v>18</v>
      </c>
      <c r="F112" s="12"/>
      <c r="H112" s="22">
        <v>17700</v>
      </c>
      <c r="J112" s="23">
        <v>109</v>
      </c>
      <c r="K112" s="22" t="str">
        <f>'Qualité de vie'!K17</f>
        <v>Argentina</v>
      </c>
      <c r="L112" s="24">
        <f>SUM('Bulletin (détails)'!T17)</f>
        <v>19.232715056093667</v>
      </c>
      <c r="M112" s="21" t="s">
        <v>15</v>
      </c>
      <c r="N112" s="23" t="s">
        <v>19</v>
      </c>
      <c r="O112" s="25">
        <f>SUM(G112)</f>
        <v>0</v>
      </c>
      <c r="P112" s="25">
        <f>SUM(H112)</f>
        <v>17700</v>
      </c>
      <c r="R112"/>
      <c r="S112"/>
    </row>
    <row r="113" spans="1:19" s="22" customFormat="1" ht="12.75">
      <c r="A113" s="11">
        <v>110</v>
      </c>
      <c r="B113" s="12" t="str">
        <f>'Qualité de vie'!A107</f>
        <v>Italie</v>
      </c>
      <c r="C113" s="20">
        <f>SUM('Bulletin (détails)'!T107)</f>
        <v>19.154465056093663</v>
      </c>
      <c r="D113" s="21" t="s">
        <v>15</v>
      </c>
      <c r="E113" s="11" t="s">
        <v>18</v>
      </c>
      <c r="F113"/>
      <c r="G113" s="22">
        <v>16866</v>
      </c>
      <c r="H113" s="22">
        <v>30900</v>
      </c>
      <c r="J113" s="23">
        <v>110</v>
      </c>
      <c r="K113" s="22" t="str">
        <f>'Qualité de vie'!K107</f>
        <v>Italy</v>
      </c>
      <c r="L113" s="24">
        <f>SUM('Bulletin (détails)'!T107)</f>
        <v>19.154465056093663</v>
      </c>
      <c r="M113" s="21" t="s">
        <v>15</v>
      </c>
      <c r="N113" s="23" t="s">
        <v>19</v>
      </c>
      <c r="O113" s="25">
        <f>SUM(G113)</f>
        <v>16866</v>
      </c>
      <c r="P113" s="25">
        <f>SUM(H113)</f>
        <v>30900</v>
      </c>
      <c r="R113"/>
      <c r="S113"/>
    </row>
    <row r="114" spans="1:19" s="22" customFormat="1" ht="12.75">
      <c r="A114" s="11">
        <v>111</v>
      </c>
      <c r="B114" s="12" t="str">
        <f>'Qualité de vie'!A36</f>
        <v>Brésil</v>
      </c>
      <c r="C114" s="20">
        <f>SUM('Bulletin (détails)'!T36)</f>
        <v>18.932024556093666</v>
      </c>
      <c r="D114" s="21" t="s">
        <v>15</v>
      </c>
      <c r="E114" s="11" t="s">
        <v>18</v>
      </c>
      <c r="F114" s="12"/>
      <c r="H114" s="22">
        <v>11900</v>
      </c>
      <c r="J114" s="23">
        <v>111</v>
      </c>
      <c r="K114" s="22" t="str">
        <f>'Qualité de vie'!K36</f>
        <v>Brazil</v>
      </c>
      <c r="L114" s="24">
        <f>SUM('Bulletin (détails)'!T36)</f>
        <v>18.932024556093666</v>
      </c>
      <c r="M114" s="21" t="s">
        <v>15</v>
      </c>
      <c r="N114" s="23" t="s">
        <v>19</v>
      </c>
      <c r="O114" s="25">
        <f>SUM(G114)</f>
        <v>0</v>
      </c>
      <c r="P114" s="25">
        <f>SUM(H114)</f>
        <v>11900</v>
      </c>
      <c r="R114"/>
      <c r="S114"/>
    </row>
    <row r="115" spans="1:19" s="22" customFormat="1" ht="12.75">
      <c r="A115" s="11">
        <v>112</v>
      </c>
      <c r="B115" s="12" t="str">
        <f>'Qualité de vie'!A110</f>
        <v>Jordanie</v>
      </c>
      <c r="C115" s="20">
        <f>SUM('Bulletin (détails)'!T110)</f>
        <v>17.580586396881852</v>
      </c>
      <c r="D115" s="21" t="s">
        <v>15</v>
      </c>
      <c r="E115" s="11" t="s">
        <v>18</v>
      </c>
      <c r="F115" s="12"/>
      <c r="H115" s="22">
        <v>6000</v>
      </c>
      <c r="J115" s="23">
        <v>112</v>
      </c>
      <c r="K115" s="22" t="str">
        <f>'Qualité de vie'!K110</f>
        <v>Jordan</v>
      </c>
      <c r="L115" s="24">
        <f>SUM('Bulletin (détails)'!T110)</f>
        <v>17.580586396881852</v>
      </c>
      <c r="M115" s="21" t="s">
        <v>15</v>
      </c>
      <c r="N115" s="23" t="s">
        <v>19</v>
      </c>
      <c r="O115" s="25">
        <f>SUM(G115)</f>
        <v>0</v>
      </c>
      <c r="P115" s="25">
        <f>SUM(H115)</f>
        <v>6000</v>
      </c>
      <c r="R115"/>
      <c r="S115"/>
    </row>
    <row r="116" spans="1:19" s="22" customFormat="1" ht="12.75">
      <c r="A116" s="11">
        <v>113</v>
      </c>
      <c r="B116" s="12" t="str">
        <f>'Qualité de vie'!A20</f>
        <v>Australie</v>
      </c>
      <c r="C116" s="20">
        <f>SUM('Bulletin (détails)'!T20)</f>
        <v>17.461215056093664</v>
      </c>
      <c r="D116" s="21" t="s">
        <v>15</v>
      </c>
      <c r="E116" s="11" t="s">
        <v>18</v>
      </c>
      <c r="F116" s="26" t="s">
        <v>22</v>
      </c>
      <c r="G116" s="22">
        <v>26915</v>
      </c>
      <c r="H116" s="22">
        <v>40800</v>
      </c>
      <c r="J116" s="23">
        <v>113</v>
      </c>
      <c r="K116" s="22" t="str">
        <f>'Qualité de vie'!K20</f>
        <v>Australia</v>
      </c>
      <c r="L116" s="24">
        <f>SUM('Bulletin (détails)'!T20)</f>
        <v>17.461215056093664</v>
      </c>
      <c r="M116" s="21" t="s">
        <v>15</v>
      </c>
      <c r="N116" s="23" t="s">
        <v>19</v>
      </c>
      <c r="O116" s="25">
        <f>SUM(G116)</f>
        <v>26915</v>
      </c>
      <c r="P116" s="25">
        <f>SUM(H116)</f>
        <v>40800</v>
      </c>
      <c r="Q116" s="22" t="s">
        <v>23</v>
      </c>
      <c r="R116"/>
      <c r="S116"/>
    </row>
    <row r="117" spans="1:19" s="22" customFormat="1" ht="12.75">
      <c r="A117" s="11">
        <v>114</v>
      </c>
      <c r="B117" s="12" t="str">
        <f>'Qualité de vie'!A72</f>
        <v>Gabon</v>
      </c>
      <c r="C117" s="20">
        <f>SUM('Bulletin (détails)'!T72)</f>
        <v>16.735661396881852</v>
      </c>
      <c r="D117" s="21" t="s">
        <v>15</v>
      </c>
      <c r="E117" s="11" t="s">
        <v>18</v>
      </c>
      <c r="F117" s="12"/>
      <c r="H117" s="22">
        <v>16400</v>
      </c>
      <c r="J117" s="23">
        <v>114</v>
      </c>
      <c r="K117" s="22" t="str">
        <f>'Qualité de vie'!K72</f>
        <v>Gabon</v>
      </c>
      <c r="L117" s="24">
        <f>SUM('Bulletin (détails)'!T72)</f>
        <v>16.735661396881852</v>
      </c>
      <c r="M117" s="21" t="s">
        <v>15</v>
      </c>
      <c r="N117" s="23" t="s">
        <v>19</v>
      </c>
      <c r="O117" s="25">
        <f>SUM(G117)</f>
        <v>0</v>
      </c>
      <c r="P117" s="25">
        <f>SUM(H117)</f>
        <v>16400</v>
      </c>
      <c r="R117"/>
      <c r="S117"/>
    </row>
    <row r="118" spans="1:19" s="22" customFormat="1" ht="12.75">
      <c r="A118" s="11">
        <v>115</v>
      </c>
      <c r="B118" s="12" t="str">
        <f>'Qualité de vie'!A70</f>
        <v>Finlande</v>
      </c>
      <c r="C118" s="20">
        <f>SUM('Bulletin (détails)'!T70)</f>
        <v>16.385865056093664</v>
      </c>
      <c r="D118" s="21" t="s">
        <v>15</v>
      </c>
      <c r="E118" s="11" t="s">
        <v>18</v>
      </c>
      <c r="F118" s="12"/>
      <c r="G118" s="22">
        <v>20875</v>
      </c>
      <c r="H118" s="22">
        <v>36700</v>
      </c>
      <c r="J118" s="23">
        <v>115</v>
      </c>
      <c r="K118" s="22" t="str">
        <f>'Qualité de vie'!K70</f>
        <v>Finland</v>
      </c>
      <c r="L118" s="24">
        <f>SUM('Bulletin (détails)'!T70)</f>
        <v>16.385865056093664</v>
      </c>
      <c r="M118" s="21" t="s">
        <v>15</v>
      </c>
      <c r="N118" s="23" t="s">
        <v>19</v>
      </c>
      <c r="O118" s="25">
        <f>SUM(G118)</f>
        <v>20875</v>
      </c>
      <c r="P118" s="25">
        <f>SUM(H118)</f>
        <v>36700</v>
      </c>
      <c r="R118"/>
      <c r="S118"/>
    </row>
    <row r="119" spans="1:19" s="22" customFormat="1" ht="12.75">
      <c r="A119" s="11">
        <v>116</v>
      </c>
      <c r="B119" s="12" t="str">
        <f>'Qualité de vie'!A66</f>
        <v>Estonie</v>
      </c>
      <c r="C119" s="20">
        <f>SUM('Bulletin (détails)'!T66)</f>
        <v>16.327448896881855</v>
      </c>
      <c r="D119" s="21" t="s">
        <v>15</v>
      </c>
      <c r="E119" s="11" t="s">
        <v>18</v>
      </c>
      <c r="F119" s="12"/>
      <c r="G119" s="22">
        <v>9836</v>
      </c>
      <c r="H119" s="22">
        <v>20600</v>
      </c>
      <c r="J119" s="23">
        <v>116</v>
      </c>
      <c r="K119" s="22" t="str">
        <f>'Qualité de vie'!K66</f>
        <v>Estonia</v>
      </c>
      <c r="L119" s="24">
        <f>SUM('Bulletin (détails)'!T66)</f>
        <v>16.327448896881855</v>
      </c>
      <c r="M119" s="21" t="s">
        <v>15</v>
      </c>
      <c r="N119" s="23" t="s">
        <v>19</v>
      </c>
      <c r="O119" s="25">
        <f>SUM(G119)</f>
        <v>9836</v>
      </c>
      <c r="P119" s="25">
        <f>SUM(H119)</f>
        <v>20600</v>
      </c>
      <c r="R119"/>
      <c r="S119"/>
    </row>
    <row r="120" spans="1:19" s="22" customFormat="1" ht="12.75">
      <c r="A120" s="11">
        <v>118</v>
      </c>
      <c r="B120" s="12" t="str">
        <f>'Qualité de vie'!A45</f>
        <v>Chili</v>
      </c>
      <c r="C120" s="20">
        <f>SUM('Bulletin (détails)'!T45)</f>
        <v>15.839965056093664</v>
      </c>
      <c r="D120" s="21" t="s">
        <v>15</v>
      </c>
      <c r="E120" s="11" t="s">
        <v>18</v>
      </c>
      <c r="F120"/>
      <c r="G120" s="22">
        <v>7851</v>
      </c>
      <c r="H120" s="22">
        <v>17400</v>
      </c>
      <c r="J120" s="23">
        <v>118</v>
      </c>
      <c r="K120" s="22" t="str">
        <f>'Qualité de vie'!K45</f>
        <v>Chile</v>
      </c>
      <c r="L120" s="24">
        <f>SUM('Bulletin (détails)'!T45)</f>
        <v>15.839965056093664</v>
      </c>
      <c r="M120" s="21" t="s">
        <v>15</v>
      </c>
      <c r="N120" s="23" t="s">
        <v>19</v>
      </c>
      <c r="O120" s="25">
        <f>SUM(G120)</f>
        <v>7851</v>
      </c>
      <c r="P120" s="25">
        <f>SUM(H120)</f>
        <v>17400</v>
      </c>
      <c r="R120"/>
      <c r="S120"/>
    </row>
    <row r="121" spans="1:19" s="22" customFormat="1" ht="12.75">
      <c r="A121" s="11">
        <v>117</v>
      </c>
      <c r="B121" s="12" t="str">
        <f>'Qualité de vie'!A148</f>
        <v>Nauru</v>
      </c>
      <c r="C121" s="20">
        <f>SUM('Bulletin (détails)'!T148)</f>
        <v>15.813436396881851</v>
      </c>
      <c r="D121" s="21" t="s">
        <v>15</v>
      </c>
      <c r="E121" s="11" t="s">
        <v>18</v>
      </c>
      <c r="F121" s="12"/>
      <c r="H121" s="22">
        <v>5000</v>
      </c>
      <c r="J121" s="23">
        <v>117</v>
      </c>
      <c r="K121" s="22" t="str">
        <f>'Qualité de vie'!K148</f>
        <v>Nauru</v>
      </c>
      <c r="L121" s="24">
        <f>SUM('Bulletin (détails)'!T148)</f>
        <v>15.813436396881851</v>
      </c>
      <c r="M121" s="21" t="s">
        <v>15</v>
      </c>
      <c r="N121" s="23" t="s">
        <v>19</v>
      </c>
      <c r="O121" s="25">
        <f>SUM(G121)</f>
        <v>0</v>
      </c>
      <c r="P121" s="25">
        <f>SUM(H121)</f>
        <v>5000</v>
      </c>
      <c r="R121"/>
      <c r="S121"/>
    </row>
    <row r="122" spans="1:19" s="22" customFormat="1" ht="18">
      <c r="A122" s="11">
        <v>119</v>
      </c>
      <c r="B122" s="12" t="str">
        <f>'Qualité de vie'!A174</f>
        <v>République centrafricaine (Centrafrique)</v>
      </c>
      <c r="C122" s="20">
        <f>SUM('Bulletin (détails)'!T174)</f>
        <v>15.636636396881853</v>
      </c>
      <c r="D122" s="21" t="s">
        <v>15</v>
      </c>
      <c r="E122" s="11" t="s">
        <v>18</v>
      </c>
      <c r="F122" s="12"/>
      <c r="H122" s="22">
        <v>800</v>
      </c>
      <c r="J122" s="23">
        <v>119</v>
      </c>
      <c r="K122" s="22" t="str">
        <f>'Qualité de vie'!K174</f>
        <v>Central African Republic</v>
      </c>
      <c r="L122" s="24">
        <f>SUM('Bulletin (détails)'!T174)</f>
        <v>15.636636396881853</v>
      </c>
      <c r="M122" s="21" t="s">
        <v>15</v>
      </c>
      <c r="N122" s="23" t="s">
        <v>19</v>
      </c>
      <c r="O122" s="25">
        <f>SUM(G122)</f>
        <v>0</v>
      </c>
      <c r="P122" s="25">
        <f>SUM(H122)</f>
        <v>800</v>
      </c>
      <c r="R122"/>
      <c r="S122"/>
    </row>
    <row r="123" spans="1:19" s="22" customFormat="1" ht="18">
      <c r="A123" s="11">
        <v>120</v>
      </c>
      <c r="B123" s="12" t="str">
        <f>'Qualité de vie'!A53</f>
        <v>Corée du Sud (République de )</v>
      </c>
      <c r="C123" s="20">
        <f>SUM('Bulletin (détails)'!T53)</f>
        <v>15.476405556093663</v>
      </c>
      <c r="D123" s="21" t="s">
        <v>15</v>
      </c>
      <c r="E123" s="11" t="s">
        <v>18</v>
      </c>
      <c r="F123" s="12"/>
      <c r="G123" s="22">
        <v>19179</v>
      </c>
      <c r="H123" s="22">
        <v>32100</v>
      </c>
      <c r="J123" s="23">
        <v>120</v>
      </c>
      <c r="K123" s="22" t="str">
        <f>'Qualité de vie'!K53</f>
        <v>Korea, Republic of</v>
      </c>
      <c r="L123" s="24">
        <f>SUM('Bulletin (détails)'!T53)</f>
        <v>15.476405556093663</v>
      </c>
      <c r="M123" s="21" t="s">
        <v>15</v>
      </c>
      <c r="N123" s="23" t="s">
        <v>19</v>
      </c>
      <c r="O123" s="25">
        <f>SUM(G123)</f>
        <v>19179</v>
      </c>
      <c r="P123" s="25">
        <f>SUM(H123)</f>
        <v>32100</v>
      </c>
      <c r="R123"/>
      <c r="S123"/>
    </row>
    <row r="124" spans="1:19" s="22" customFormat="1" ht="18">
      <c r="A124" s="11">
        <v>122</v>
      </c>
      <c r="B124" s="12" t="str">
        <f>'Qualité de vie'!A218</f>
        <v>Trinité-et-Tobago</v>
      </c>
      <c r="C124" s="20">
        <f>SUM('Bulletin (détails)'!T218)</f>
        <v>15.39102886883502</v>
      </c>
      <c r="D124" s="21" t="s">
        <v>15</v>
      </c>
      <c r="E124" s="11" t="s">
        <v>18</v>
      </c>
      <c r="F124" s="12"/>
      <c r="H124" s="22">
        <v>20300</v>
      </c>
      <c r="J124" s="23">
        <v>122</v>
      </c>
      <c r="K124" s="22" t="str">
        <f>'Qualité de vie'!K218</f>
        <v>Trinidad and Tobago</v>
      </c>
      <c r="L124" s="24">
        <f>SUM('Bulletin (détails)'!T218)</f>
        <v>15.39102886883502</v>
      </c>
      <c r="M124" s="21" t="s">
        <v>15</v>
      </c>
      <c r="N124" s="23" t="s">
        <v>19</v>
      </c>
      <c r="O124" s="25">
        <f>SUM(G124)</f>
        <v>0</v>
      </c>
      <c r="P124" s="25">
        <f>SUM(H124)</f>
        <v>20300</v>
      </c>
      <c r="R124"/>
      <c r="S124"/>
    </row>
    <row r="125" spans="1:19" s="22" customFormat="1" ht="12.75">
      <c r="A125" s="11">
        <v>108</v>
      </c>
      <c r="B125" s="12" t="str">
        <f>'Qualité de vie'!A43</f>
        <v>Canada</v>
      </c>
      <c r="C125" s="20">
        <f>SUM('Bulletin (détails)'!T43)</f>
        <v>14.944281400118093</v>
      </c>
      <c r="D125" s="21" t="s">
        <v>15</v>
      </c>
      <c r="E125" s="11" t="s">
        <v>18</v>
      </c>
      <c r="F125" s="12"/>
      <c r="G125" s="22">
        <v>25363</v>
      </c>
      <c r="H125" s="22">
        <v>41100</v>
      </c>
      <c r="J125" s="23">
        <v>108</v>
      </c>
      <c r="K125" s="22" t="str">
        <f>'Qualité de vie'!K43</f>
        <v>Canada</v>
      </c>
      <c r="L125" s="24">
        <f>SUM('Bulletin (détails)'!T43)</f>
        <v>14.944281400118093</v>
      </c>
      <c r="M125" s="21" t="s">
        <v>15</v>
      </c>
      <c r="N125" s="23" t="s">
        <v>19</v>
      </c>
      <c r="O125" s="25">
        <f>SUM(G125)</f>
        <v>25363</v>
      </c>
      <c r="P125" s="25">
        <f>SUM(H125)</f>
        <v>41100</v>
      </c>
      <c r="R125"/>
      <c r="S125"/>
    </row>
    <row r="126" spans="1:19" s="22" customFormat="1" ht="12.75">
      <c r="A126" s="11">
        <v>121</v>
      </c>
      <c r="B126" s="12" t="str">
        <f>'Qualité de vie'!A109</f>
        <v>Japon</v>
      </c>
      <c r="C126" s="20">
        <f>SUM('Bulletin (détails)'!T109)</f>
        <v>14.941165056093665</v>
      </c>
      <c r="D126" s="21" t="s">
        <v>15</v>
      </c>
      <c r="E126" s="11" t="s">
        <v>18</v>
      </c>
      <c r="F126" s="12"/>
      <c r="G126" s="22">
        <v>19432</v>
      </c>
      <c r="H126" s="22">
        <v>35200</v>
      </c>
      <c r="J126" s="23">
        <v>121</v>
      </c>
      <c r="K126" s="22" t="str">
        <f>'Qualité de vie'!K109</f>
        <v>Japan</v>
      </c>
      <c r="L126" s="24">
        <f>SUM('Bulletin (détails)'!T109)</f>
        <v>14.941165056093665</v>
      </c>
      <c r="M126" s="21" t="s">
        <v>15</v>
      </c>
      <c r="N126" s="23" t="s">
        <v>19</v>
      </c>
      <c r="O126" s="25">
        <f>SUM(G126)</f>
        <v>19432</v>
      </c>
      <c r="P126" s="25">
        <f>SUM(H126)</f>
        <v>35200</v>
      </c>
      <c r="R126"/>
      <c r="S126"/>
    </row>
    <row r="127" spans="1:19" s="22" customFormat="1" ht="12.75">
      <c r="A127" s="11">
        <v>123</v>
      </c>
      <c r="B127" s="12" t="str">
        <f>'Qualité de vie'!A65</f>
        <v>Espagne</v>
      </c>
      <c r="C127" s="20">
        <f>SUM('Bulletin (détails)'!T65)</f>
        <v>14.777915056093665</v>
      </c>
      <c r="D127" s="21" t="s">
        <v>15</v>
      </c>
      <c r="E127" s="11" t="s">
        <v>18</v>
      </c>
      <c r="F127" s="12"/>
      <c r="G127" s="22">
        <v>18391</v>
      </c>
      <c r="H127" s="22">
        <v>31000</v>
      </c>
      <c r="J127" s="23">
        <v>123</v>
      </c>
      <c r="K127" s="22" t="str">
        <f>'Qualité de vie'!K65</f>
        <v>Spain</v>
      </c>
      <c r="L127" s="24">
        <f>SUM('Bulletin (détails)'!T65)</f>
        <v>14.777915056093665</v>
      </c>
      <c r="M127" s="21" t="s">
        <v>15</v>
      </c>
      <c r="N127" s="23" t="s">
        <v>19</v>
      </c>
      <c r="O127" s="25">
        <f>SUM(G127)</f>
        <v>18391</v>
      </c>
      <c r="P127" s="25">
        <f>SUM(H127)</f>
        <v>31000</v>
      </c>
      <c r="R127"/>
      <c r="S127"/>
    </row>
    <row r="128" spans="1:19" s="22" customFormat="1" ht="18">
      <c r="A128" s="11">
        <v>124</v>
      </c>
      <c r="B128" s="12" t="str">
        <f>'Qualité de vie'!A34</f>
        <v>Bosnie-Herzégovine</v>
      </c>
      <c r="C128" s="20">
        <f>SUM('Bulletin (détails)'!T34)</f>
        <v>14.507161396881854</v>
      </c>
      <c r="D128" s="21" t="s">
        <v>15</v>
      </c>
      <c r="E128" s="11" t="s">
        <v>18</v>
      </c>
      <c r="F128" s="12"/>
      <c r="H128" s="22">
        <v>8200</v>
      </c>
      <c r="J128" s="23">
        <v>124</v>
      </c>
      <c r="K128" s="22" t="str">
        <f>'Qualité de vie'!K34</f>
        <v>Bosnia and Herzegovina</v>
      </c>
      <c r="L128" s="24">
        <f>SUM('Bulletin (détails)'!T34)</f>
        <v>14.507161396881854</v>
      </c>
      <c r="M128" s="21" t="s">
        <v>15</v>
      </c>
      <c r="N128" s="23" t="s">
        <v>19</v>
      </c>
      <c r="O128" s="25">
        <f>SUM(G128)</f>
        <v>0</v>
      </c>
      <c r="P128" s="25">
        <f>SUM(H128)</f>
        <v>8200</v>
      </c>
      <c r="R128"/>
      <c r="S128"/>
    </row>
    <row r="129" spans="1:19" s="22" customFormat="1" ht="12.75">
      <c r="A129" s="11">
        <v>125</v>
      </c>
      <c r="B129" s="12" t="str">
        <f>'Qualité de vie'!A165</f>
        <v>Paraguay</v>
      </c>
      <c r="C129" s="20">
        <f>SUM('Bulletin (détails)'!T165)</f>
        <v>14.352086396881854</v>
      </c>
      <c r="D129" s="21" t="s">
        <v>15</v>
      </c>
      <c r="E129" s="11" t="s">
        <v>18</v>
      </c>
      <c r="F129" s="12"/>
      <c r="H129" s="22">
        <v>5500</v>
      </c>
      <c r="J129" s="23">
        <v>125</v>
      </c>
      <c r="K129" s="22" t="str">
        <f>'Qualité de vie'!K165</f>
        <v>Paraguay</v>
      </c>
      <c r="L129" s="24">
        <f>SUM('Bulletin (détails)'!T165)</f>
        <v>14.352086396881854</v>
      </c>
      <c r="M129" s="21" t="s">
        <v>15</v>
      </c>
      <c r="N129" s="23" t="s">
        <v>19</v>
      </c>
      <c r="O129" s="25">
        <f>SUM(G129)</f>
        <v>0</v>
      </c>
      <c r="P129" s="25">
        <f>SUM(H129)</f>
        <v>5500</v>
      </c>
      <c r="R129"/>
      <c r="S129"/>
    </row>
    <row r="130" spans="1:19" s="22" customFormat="1" ht="12.75">
      <c r="A130" s="11">
        <v>126</v>
      </c>
      <c r="B130" s="12" t="str">
        <f>'Qualité de vie'!A75</f>
        <v>Ghana</v>
      </c>
      <c r="C130" s="20">
        <f>SUM('Bulletin (détails)'!T75)</f>
        <v>14.349436396881853</v>
      </c>
      <c r="D130" s="21" t="s">
        <v>15</v>
      </c>
      <c r="E130" s="11" t="s">
        <v>18</v>
      </c>
      <c r="F130" s="12"/>
      <c r="H130" s="22">
        <v>3100</v>
      </c>
      <c r="J130" s="23">
        <v>126</v>
      </c>
      <c r="K130" s="22" t="str">
        <f>'Qualité de vie'!K75</f>
        <v>Ghana</v>
      </c>
      <c r="L130" s="24">
        <f>SUM('Bulletin (détails)'!T75)</f>
        <v>14.349436396881853</v>
      </c>
      <c r="M130" s="21" t="s">
        <v>15</v>
      </c>
      <c r="N130" s="23" t="s">
        <v>19</v>
      </c>
      <c r="O130" s="25">
        <f>SUM(G130)</f>
        <v>0</v>
      </c>
      <c r="P130" s="25">
        <f>SUM(H130)</f>
        <v>3100</v>
      </c>
      <c r="R130"/>
      <c r="S130"/>
    </row>
    <row r="131" spans="1:19" s="22" customFormat="1" ht="12.75">
      <c r="A131" s="11">
        <v>127</v>
      </c>
      <c r="B131" s="12" t="str">
        <f>'Qualité de vie'!A196</f>
        <v>Sierra Leone</v>
      </c>
      <c r="C131" s="20">
        <f>SUM('Bulletin (détails)'!T196)</f>
        <v>14.107886396881852</v>
      </c>
      <c r="D131" s="21" t="s">
        <v>15</v>
      </c>
      <c r="E131" s="11" t="s">
        <v>18</v>
      </c>
      <c r="F131" s="12"/>
      <c r="H131" s="22">
        <v>900</v>
      </c>
      <c r="J131" s="23">
        <v>127</v>
      </c>
      <c r="K131" s="22" t="str">
        <f>'Qualité de vie'!K196</f>
        <v>Sierra Leone</v>
      </c>
      <c r="L131" s="24">
        <f>SUM('Bulletin (détails)'!T196)</f>
        <v>14.107886396881852</v>
      </c>
      <c r="M131" s="21" t="s">
        <v>15</v>
      </c>
      <c r="N131" s="23" t="s">
        <v>19</v>
      </c>
      <c r="O131" s="25">
        <f>SUM(G131)</f>
        <v>0</v>
      </c>
      <c r="P131" s="25">
        <f>SUM(H131)</f>
        <v>900</v>
      </c>
      <c r="R131"/>
      <c r="S131"/>
    </row>
    <row r="132" spans="1:19" s="22" customFormat="1" ht="12.75">
      <c r="A132" s="11">
        <v>128</v>
      </c>
      <c r="B132" s="12" t="str">
        <f>'Qualité de vie'!A132</f>
        <v>Mali</v>
      </c>
      <c r="C132" s="20">
        <f>SUM('Bulletin (détails)'!T132)</f>
        <v>13.976486396881853</v>
      </c>
      <c r="D132" s="21" t="s">
        <v>15</v>
      </c>
      <c r="E132" s="11" t="s">
        <v>18</v>
      </c>
      <c r="F132" s="12"/>
      <c r="H132" s="22">
        <v>1100</v>
      </c>
      <c r="J132" s="23">
        <v>128</v>
      </c>
      <c r="K132" s="22" t="str">
        <f>'Qualité de vie'!K132</f>
        <v>Mali</v>
      </c>
      <c r="L132" s="24">
        <f>SUM('Bulletin (détails)'!T132)</f>
        <v>13.976486396881853</v>
      </c>
      <c r="M132" s="21" t="s">
        <v>15</v>
      </c>
      <c r="N132" s="23" t="s">
        <v>19</v>
      </c>
      <c r="O132" s="25">
        <f>SUM(G132)</f>
        <v>0</v>
      </c>
      <c r="P132" s="25">
        <f>SUM(H132)</f>
        <v>1100</v>
      </c>
      <c r="R132"/>
      <c r="S132"/>
    </row>
    <row r="133" spans="1:19" s="22" customFormat="1" ht="12.75">
      <c r="A133" s="11">
        <v>129</v>
      </c>
      <c r="B133" s="12" t="str">
        <f>'Qualité de vie'!A8</f>
        <v>Albanie</v>
      </c>
      <c r="C133" s="20">
        <f>SUM('Bulletin (détails)'!T8)</f>
        <v>13.966382396881853</v>
      </c>
      <c r="D133" s="21" t="s">
        <v>15</v>
      </c>
      <c r="E133" s="11" t="s">
        <v>18</v>
      </c>
      <c r="F133" s="12"/>
      <c r="H133" s="22">
        <v>7800</v>
      </c>
      <c r="J133" s="23">
        <v>129</v>
      </c>
      <c r="K133" s="22" t="str">
        <f>'Qualité de vie'!K8</f>
        <v>Albania</v>
      </c>
      <c r="L133" s="24">
        <f>SUM('Bulletin (détails)'!T8)</f>
        <v>13.966382396881853</v>
      </c>
      <c r="M133" s="21" t="s">
        <v>15</v>
      </c>
      <c r="N133" s="23" t="s">
        <v>19</v>
      </c>
      <c r="O133" s="25">
        <f>SUM(G133)</f>
        <v>0</v>
      </c>
      <c r="P133" s="25">
        <f>SUM(H133)</f>
        <v>7800</v>
      </c>
      <c r="R133"/>
      <c r="S133"/>
    </row>
    <row r="134" spans="1:19" s="22" customFormat="1" ht="12.75">
      <c r="A134" s="11">
        <v>131</v>
      </c>
      <c r="B134" s="12" t="str">
        <f>'Qualité de vie'!A130</f>
        <v>Malawi</v>
      </c>
      <c r="C134" s="20">
        <f>SUM('Bulletin (détails)'!T130)</f>
        <v>13.858136396881854</v>
      </c>
      <c r="D134" s="21" t="s">
        <v>15</v>
      </c>
      <c r="E134" s="11" t="s">
        <v>18</v>
      </c>
      <c r="F134" s="12"/>
      <c r="H134" s="22">
        <v>900</v>
      </c>
      <c r="J134" s="23">
        <v>131</v>
      </c>
      <c r="K134" s="22" t="str">
        <f>'Qualité de vie'!K130</f>
        <v>Malawi</v>
      </c>
      <c r="L134" s="24">
        <f>SUM('Bulletin (détails)'!T130)</f>
        <v>13.858136396881854</v>
      </c>
      <c r="M134" s="21" t="s">
        <v>15</v>
      </c>
      <c r="N134" s="23" t="s">
        <v>19</v>
      </c>
      <c r="O134" s="25">
        <f>SUM(G134)</f>
        <v>0</v>
      </c>
      <c r="P134" s="25">
        <f>SUM(H134)</f>
        <v>900</v>
      </c>
      <c r="R134"/>
      <c r="S134"/>
    </row>
    <row r="135" spans="1:19" s="22" customFormat="1" ht="12.75">
      <c r="A135" s="11">
        <v>132</v>
      </c>
      <c r="B135" s="12" t="str">
        <f>'Qualité de vie'!A85</f>
        <v>Guyana</v>
      </c>
      <c r="C135" s="20">
        <f>SUM('Bulletin (détails)'!T85)</f>
        <v>13.793636396881853</v>
      </c>
      <c r="D135" s="21" t="s">
        <v>15</v>
      </c>
      <c r="E135" s="11" t="s">
        <v>18</v>
      </c>
      <c r="F135" s="12"/>
      <c r="H135" s="22">
        <v>7600</v>
      </c>
      <c r="J135" s="23">
        <v>132</v>
      </c>
      <c r="K135" s="22" t="str">
        <f>'Qualité de vie'!K85</f>
        <v>Guyana</v>
      </c>
      <c r="L135" s="24">
        <f>SUM('Bulletin (détails)'!T85)</f>
        <v>13.793636396881853</v>
      </c>
      <c r="M135" s="21" t="s">
        <v>15</v>
      </c>
      <c r="N135" s="23" t="s">
        <v>19</v>
      </c>
      <c r="O135" s="25">
        <f>SUM(G135)</f>
        <v>0</v>
      </c>
      <c r="P135" s="25">
        <f>SUM(H135)</f>
        <v>7600</v>
      </c>
      <c r="R135"/>
      <c r="S135"/>
    </row>
    <row r="136" spans="1:19" s="22" customFormat="1" ht="18">
      <c r="A136" s="11">
        <v>133</v>
      </c>
      <c r="B136" s="12" t="str">
        <f>'Qualité de vie'!A214</f>
        <v>Timor-orientale (leste)</v>
      </c>
      <c r="C136" s="20">
        <f>SUM('Bulletin (détails)'!T214)</f>
        <v>13.762236396881853</v>
      </c>
      <c r="D136" s="21" t="s">
        <v>15</v>
      </c>
      <c r="E136" s="11" t="s">
        <v>18</v>
      </c>
      <c r="F136" s="12"/>
      <c r="H136" s="22">
        <v>8800</v>
      </c>
      <c r="J136" s="23">
        <v>133</v>
      </c>
      <c r="K136" s="22" t="str">
        <f>'Qualité de vie'!K214</f>
        <v>Timor-Leste (East)</v>
      </c>
      <c r="L136" s="24">
        <f>SUM('Bulletin (détails)'!T214)</f>
        <v>13.762236396881853</v>
      </c>
      <c r="M136" s="21" t="s">
        <v>15</v>
      </c>
      <c r="N136" s="23" t="s">
        <v>19</v>
      </c>
      <c r="O136" s="25">
        <f>SUM(G136)</f>
        <v>0</v>
      </c>
      <c r="P136" s="25">
        <f>SUM(H136)</f>
        <v>8800</v>
      </c>
      <c r="R136"/>
      <c r="S136"/>
    </row>
    <row r="137" spans="1:19" s="22" customFormat="1" ht="12.75">
      <c r="A137" s="11">
        <v>134</v>
      </c>
      <c r="B137" s="12" t="str">
        <f>'Qualité de vie'!A143</f>
        <v>Monténégro (le)</v>
      </c>
      <c r="C137" s="20">
        <f>SUM('Bulletin (détails)'!T143)</f>
        <v>13.723348896881852</v>
      </c>
      <c r="D137" s="21" t="s">
        <v>15</v>
      </c>
      <c r="E137" s="11" t="s">
        <v>18</v>
      </c>
      <c r="F137" s="12"/>
      <c r="H137" s="22">
        <v>11700</v>
      </c>
      <c r="J137" s="23">
        <v>134</v>
      </c>
      <c r="K137" s="22" t="str">
        <f>'Qualité de vie'!K143</f>
        <v>Montenegro</v>
      </c>
      <c r="L137" s="24">
        <f>SUM('Bulletin (détails)'!T143)</f>
        <v>13.723348896881852</v>
      </c>
      <c r="M137" s="21" t="s">
        <v>15</v>
      </c>
      <c r="N137" s="23" t="s">
        <v>19</v>
      </c>
      <c r="O137" s="25">
        <f>SUM(G137)</f>
        <v>0</v>
      </c>
      <c r="P137" s="25">
        <f>SUM(H137)</f>
        <v>11700</v>
      </c>
      <c r="R137"/>
      <c r="S137"/>
    </row>
    <row r="138" spans="1:19" s="22" customFormat="1" ht="12.75">
      <c r="A138" s="11">
        <v>135</v>
      </c>
      <c r="B138" s="12" t="str">
        <f>'Qualité de vie'!A121</f>
        <v>Libéria</v>
      </c>
      <c r="C138" s="20">
        <f>SUM('Bulletin (détails)'!T121)</f>
        <v>13.512961396881852</v>
      </c>
      <c r="D138" s="21" t="s">
        <v>15</v>
      </c>
      <c r="E138" s="11" t="s">
        <v>18</v>
      </c>
      <c r="F138" s="12"/>
      <c r="H138" s="22">
        <v>500</v>
      </c>
      <c r="J138" s="23">
        <v>135</v>
      </c>
      <c r="K138" s="22" t="str">
        <f>'Qualité de vie'!K121</f>
        <v>Liberia</v>
      </c>
      <c r="L138" s="24">
        <f>SUM('Bulletin (détails)'!T121)</f>
        <v>13.512961396881852</v>
      </c>
      <c r="M138" s="21" t="s">
        <v>15</v>
      </c>
      <c r="N138" s="23" t="s">
        <v>19</v>
      </c>
      <c r="O138" s="25">
        <f>SUM(G138)</f>
        <v>0</v>
      </c>
      <c r="P138" s="25">
        <f>SUM(H138)</f>
        <v>500</v>
      </c>
      <c r="R138"/>
      <c r="S138"/>
    </row>
    <row r="139" spans="1:19" s="22" customFormat="1" ht="12.75">
      <c r="A139" s="11">
        <v>130</v>
      </c>
      <c r="B139" s="12" t="str">
        <f>'Qualité de vie'!A46</f>
        <v>Chine</v>
      </c>
      <c r="C139" s="20">
        <f>SUM('Bulletin (détails)'!T46)</f>
        <v>13.483743800236182</v>
      </c>
      <c r="D139" s="21" t="s">
        <v>15</v>
      </c>
      <c r="E139" s="11" t="s">
        <v>18</v>
      </c>
      <c r="F139" s="12"/>
      <c r="H139" s="22">
        <v>8500</v>
      </c>
      <c r="J139" s="23">
        <v>130</v>
      </c>
      <c r="K139" s="22" t="str">
        <f>'Qualité de vie'!K46</f>
        <v>China</v>
      </c>
      <c r="L139" s="24">
        <f>SUM('Bulletin (détails)'!T46)</f>
        <v>13.483743800236182</v>
      </c>
      <c r="M139" s="21" t="s">
        <v>15</v>
      </c>
      <c r="N139" s="23" t="s">
        <v>19</v>
      </c>
      <c r="O139" s="25">
        <f>SUM(G139)</f>
        <v>0</v>
      </c>
      <c r="P139" s="25">
        <f>SUM(H139)</f>
        <v>8500</v>
      </c>
      <c r="R139"/>
      <c r="S139"/>
    </row>
    <row r="140" spans="1:19" s="22" customFormat="1" ht="12.75">
      <c r="A140" s="11">
        <v>136</v>
      </c>
      <c r="B140" s="12" t="str">
        <f>'Qualité de vie'!A219</f>
        <v>Tunisie</v>
      </c>
      <c r="C140" s="20">
        <f>SUM('Bulletin (détails)'!T219)</f>
        <v>13.468523896881853</v>
      </c>
      <c r="D140" s="21" t="s">
        <v>15</v>
      </c>
      <c r="E140" s="11" t="s">
        <v>18</v>
      </c>
      <c r="F140" s="12"/>
      <c r="H140" s="22">
        <v>9600</v>
      </c>
      <c r="J140" s="23">
        <v>136</v>
      </c>
      <c r="K140" s="22" t="str">
        <f>'Qualité de vie'!K219</f>
        <v>Tunisia</v>
      </c>
      <c r="L140" s="24">
        <f>SUM('Bulletin (détails)'!T219)</f>
        <v>13.468523896881853</v>
      </c>
      <c r="M140" s="21" t="s">
        <v>15</v>
      </c>
      <c r="N140" s="23" t="s">
        <v>19</v>
      </c>
      <c r="O140" s="25">
        <f>SUM(G140)</f>
        <v>0</v>
      </c>
      <c r="P140" s="25">
        <f>SUM(H140)</f>
        <v>9600</v>
      </c>
      <c r="R140"/>
      <c r="S140"/>
    </row>
    <row r="141" spans="1:19" s="22" customFormat="1" ht="12.75">
      <c r="A141" s="11">
        <v>137</v>
      </c>
      <c r="B141" s="12" t="str">
        <f>'Qualité de vie'!A177</f>
        <v>République tchèque</v>
      </c>
      <c r="C141" s="20">
        <f>SUM('Bulletin (détails)'!T177)</f>
        <v>13.400352556093665</v>
      </c>
      <c r="D141" s="21" t="s">
        <v>15</v>
      </c>
      <c r="E141" s="11" t="s">
        <v>18</v>
      </c>
      <c r="F141" s="12"/>
      <c r="G141" s="22">
        <v>12596</v>
      </c>
      <c r="H141" s="22">
        <v>27400</v>
      </c>
      <c r="J141" s="23">
        <v>137</v>
      </c>
      <c r="K141" s="22" t="str">
        <f>'Qualité de vie'!K177</f>
        <v>Czech Republic</v>
      </c>
      <c r="L141" s="24">
        <f>SUM('Bulletin (détails)'!T177)</f>
        <v>13.400352556093665</v>
      </c>
      <c r="M141" s="21" t="s">
        <v>15</v>
      </c>
      <c r="N141" s="23" t="s">
        <v>19</v>
      </c>
      <c r="O141" s="25">
        <f>SUM(G141)</f>
        <v>12596</v>
      </c>
      <c r="P141" s="25">
        <f>SUM(H141)</f>
        <v>27400</v>
      </c>
      <c r="R141"/>
      <c r="S141"/>
    </row>
    <row r="142" spans="1:19" s="22" customFormat="1" ht="12.75">
      <c r="A142" s="11">
        <v>138</v>
      </c>
      <c r="B142" s="12" t="str">
        <f>'Qualité de vie'!A166</f>
        <v>Pays-Bas (hollande)</v>
      </c>
      <c r="C142" s="20">
        <f>SUM('Bulletin (détails)'!T166)</f>
        <v>13.339965056093664</v>
      </c>
      <c r="D142" s="21" t="s">
        <v>15</v>
      </c>
      <c r="E142" s="11" t="s">
        <v>18</v>
      </c>
      <c r="F142" s="12"/>
      <c r="G142" s="22">
        <v>24024</v>
      </c>
      <c r="H142" s="22">
        <v>42700</v>
      </c>
      <c r="J142" s="23">
        <v>138</v>
      </c>
      <c r="K142" s="22" t="str">
        <f>'Qualité de vie'!K166</f>
        <v>Netherlands</v>
      </c>
      <c r="L142" s="24">
        <f>SUM('Bulletin (détails)'!T166)</f>
        <v>13.339965056093664</v>
      </c>
      <c r="M142" s="21" t="s">
        <v>15</v>
      </c>
      <c r="N142" s="23" t="s">
        <v>19</v>
      </c>
      <c r="O142" s="25">
        <f>SUM(G142)</f>
        <v>24024</v>
      </c>
      <c r="P142" s="25">
        <f>SUM(H142)</f>
        <v>42700</v>
      </c>
      <c r="R142"/>
      <c r="S142"/>
    </row>
    <row r="143" spans="1:19" s="22" customFormat="1" ht="12.75">
      <c r="A143" s="11">
        <v>139</v>
      </c>
      <c r="B143" s="12" t="str">
        <f>'Qualité de vie'!A74</f>
        <v>Géorgie</v>
      </c>
      <c r="C143" s="20">
        <f>SUM('Bulletin (détails)'!T74)</f>
        <v>13.146061396881853</v>
      </c>
      <c r="D143" s="21" t="s">
        <v>15</v>
      </c>
      <c r="E143" s="11" t="s">
        <v>18</v>
      </c>
      <c r="F143" s="12"/>
      <c r="H143" s="22">
        <v>5600</v>
      </c>
      <c r="J143" s="23">
        <v>139</v>
      </c>
      <c r="K143" s="22" t="str">
        <f>'Qualité de vie'!K74</f>
        <v>Georgia</v>
      </c>
      <c r="L143" s="24">
        <f>SUM('Bulletin (détails)'!T74)</f>
        <v>13.146061396881853</v>
      </c>
      <c r="M143" s="21" t="s">
        <v>15</v>
      </c>
      <c r="N143" s="23" t="s">
        <v>19</v>
      </c>
      <c r="O143" s="25">
        <f>SUM(G143)</f>
        <v>0</v>
      </c>
      <c r="P143" s="25">
        <f>SUM(H143)</f>
        <v>5600</v>
      </c>
      <c r="R143"/>
      <c r="S143"/>
    </row>
    <row r="144" spans="1:19" s="22" customFormat="1" ht="12.75">
      <c r="A144" s="11">
        <v>144</v>
      </c>
      <c r="B144" s="12" t="str">
        <f>'Qualité de vie'!A57</f>
        <v>Cuba</v>
      </c>
      <c r="C144" s="20">
        <f>SUM('Bulletin (détails)'!T57)</f>
        <v>13.13721336883502</v>
      </c>
      <c r="D144" s="21" t="s">
        <v>15</v>
      </c>
      <c r="E144" s="11" t="s">
        <v>18</v>
      </c>
      <c r="F144" s="12"/>
      <c r="H144" s="22">
        <v>9900</v>
      </c>
      <c r="J144" s="23">
        <v>144</v>
      </c>
      <c r="K144" s="22" t="str">
        <f>'Qualité de vie'!K57</f>
        <v>Cuba</v>
      </c>
      <c r="L144" s="24">
        <f>SUM('Bulletin (détails)'!T57)</f>
        <v>13.13721336883502</v>
      </c>
      <c r="M144" s="21" t="s">
        <v>15</v>
      </c>
      <c r="N144" s="23" t="s">
        <v>19</v>
      </c>
      <c r="O144" s="25">
        <f>SUM(G144)</f>
        <v>0</v>
      </c>
      <c r="P144" s="25">
        <f>SUM(H144)</f>
        <v>9900</v>
      </c>
      <c r="R144"/>
      <c r="S144"/>
    </row>
    <row r="145" spans="1:19" s="22" customFormat="1" ht="12.75">
      <c r="A145" s="11">
        <v>140</v>
      </c>
      <c r="B145" s="12" t="str">
        <f>'Qualité de vie'!A69</f>
        <v>Fidji</v>
      </c>
      <c r="C145" s="20">
        <f>SUM('Bulletin (détails)'!T69)</f>
        <v>13.038426396881853</v>
      </c>
      <c r="D145" s="21" t="s">
        <v>15</v>
      </c>
      <c r="E145" s="11" t="s">
        <v>18</v>
      </c>
      <c r="F145" s="12"/>
      <c r="H145" s="22">
        <v>4700</v>
      </c>
      <c r="J145" s="23">
        <v>140</v>
      </c>
      <c r="K145" s="22" t="str">
        <f>'Qualité de vie'!K69</f>
        <v>Fiji</v>
      </c>
      <c r="L145" s="24">
        <f>SUM('Bulletin (détails)'!T69)</f>
        <v>13.038426396881853</v>
      </c>
      <c r="M145" s="21" t="s">
        <v>15</v>
      </c>
      <c r="N145" s="23" t="s">
        <v>19</v>
      </c>
      <c r="O145" s="25">
        <f>SUM(G145)</f>
        <v>0</v>
      </c>
      <c r="P145" s="25">
        <f>SUM(H145)</f>
        <v>4700</v>
      </c>
      <c r="R145"/>
      <c r="S145"/>
    </row>
    <row r="146" spans="1:19" s="22" customFormat="1" ht="12.75">
      <c r="A146" s="11">
        <v>141</v>
      </c>
      <c r="B146" s="12" t="str">
        <f>'Qualité de vie'!A209</f>
        <v>Tadjikistan</v>
      </c>
      <c r="C146" s="20">
        <f>SUM('Bulletin (détails)'!T209)</f>
        <v>12.858136396881854</v>
      </c>
      <c r="D146" s="21" t="s">
        <v>15</v>
      </c>
      <c r="E146" s="11" t="s">
        <v>18</v>
      </c>
      <c r="F146" s="12"/>
      <c r="H146" s="22">
        <v>2100</v>
      </c>
      <c r="J146" s="23">
        <v>141</v>
      </c>
      <c r="K146" s="22" t="str">
        <f>'Qualité de vie'!K209</f>
        <v>Tajikistan</v>
      </c>
      <c r="L146" s="24">
        <f>SUM('Bulletin (détails)'!T209)</f>
        <v>12.858136396881854</v>
      </c>
      <c r="M146" s="21" t="s">
        <v>15</v>
      </c>
      <c r="N146" s="23" t="s">
        <v>19</v>
      </c>
      <c r="O146" s="25">
        <f>SUM(G146)</f>
        <v>0</v>
      </c>
      <c r="P146" s="25">
        <f>SUM(H146)</f>
        <v>2100</v>
      </c>
      <c r="R146"/>
      <c r="S146"/>
    </row>
    <row r="147" spans="1:19" s="22" customFormat="1" ht="12.75">
      <c r="A147" s="11">
        <v>142</v>
      </c>
      <c r="B147" s="12" t="str">
        <f>'Qualité de vie'!A131</f>
        <v>Maldives</v>
      </c>
      <c r="C147" s="20">
        <f>SUM('Bulletin (détails)'!T131)</f>
        <v>12.813936396881854</v>
      </c>
      <c r="D147" s="21" t="s">
        <v>15</v>
      </c>
      <c r="E147" s="11" t="s">
        <v>18</v>
      </c>
      <c r="F147" s="12"/>
      <c r="H147" s="22">
        <v>8800</v>
      </c>
      <c r="J147" s="23">
        <v>142</v>
      </c>
      <c r="K147" s="22" t="str">
        <f>'Qualité de vie'!K131</f>
        <v>Maldives</v>
      </c>
      <c r="L147" s="24">
        <f>SUM('Bulletin (détails)'!T131)</f>
        <v>12.813936396881854</v>
      </c>
      <c r="M147" s="21" t="s">
        <v>15</v>
      </c>
      <c r="N147" s="23" t="s">
        <v>19</v>
      </c>
      <c r="O147" s="25">
        <f>SUM(G147)</f>
        <v>0</v>
      </c>
      <c r="P147" s="25">
        <f>SUM(H147)</f>
        <v>8800</v>
      </c>
      <c r="R147"/>
      <c r="S147"/>
    </row>
    <row r="148" spans="1:19" s="22" customFormat="1" ht="12.75">
      <c r="A148" s="11">
        <v>143</v>
      </c>
      <c r="B148" s="12" t="str">
        <f>'Qualité de vie'!A41</f>
        <v>Cambodge</v>
      </c>
      <c r="C148" s="20">
        <f>SUM('Bulletin (détails)'!T41)</f>
        <v>12.790986396881854</v>
      </c>
      <c r="D148" s="21" t="s">
        <v>15</v>
      </c>
      <c r="E148" s="11" t="s">
        <v>18</v>
      </c>
      <c r="F148" s="12"/>
      <c r="H148" s="22">
        <v>2200</v>
      </c>
      <c r="J148" s="23">
        <v>143</v>
      </c>
      <c r="K148" s="22" t="str">
        <f>'Qualité de vie'!K41</f>
        <v>Cambodia</v>
      </c>
      <c r="L148" s="24">
        <f>SUM('Bulletin (détails)'!T41)</f>
        <v>12.790986396881854</v>
      </c>
      <c r="M148" s="21" t="s">
        <v>15</v>
      </c>
      <c r="N148" s="23" t="s">
        <v>19</v>
      </c>
      <c r="O148" s="25">
        <f>SUM(G148)</f>
        <v>0</v>
      </c>
      <c r="P148" s="25">
        <f>SUM(H148)</f>
        <v>2200</v>
      </c>
      <c r="R148"/>
      <c r="S148"/>
    </row>
    <row r="149" spans="1:19" s="22" customFormat="1" ht="12.75">
      <c r="A149" s="11">
        <v>145</v>
      </c>
      <c r="B149" s="12" t="str">
        <f>'Qualité de vie'!A169</f>
        <v>Pologne</v>
      </c>
      <c r="C149" s="20">
        <f>SUM('Bulletin (détails)'!T169)</f>
        <v>12.373790056093666</v>
      </c>
      <c r="D149" s="21" t="s">
        <v>15</v>
      </c>
      <c r="E149" s="11" t="s">
        <v>18</v>
      </c>
      <c r="F149" s="12"/>
      <c r="G149" s="22">
        <v>9113</v>
      </c>
      <c r="H149" s="22">
        <v>20600</v>
      </c>
      <c r="J149" s="23">
        <v>145</v>
      </c>
      <c r="K149" s="22" t="str">
        <f>'Qualité de vie'!K169</f>
        <v>Poland</v>
      </c>
      <c r="L149" s="24">
        <f>SUM('Bulletin (détails)'!T169)</f>
        <v>12.373790056093666</v>
      </c>
      <c r="M149" s="21" t="s">
        <v>15</v>
      </c>
      <c r="N149" s="23" t="s">
        <v>19</v>
      </c>
      <c r="O149" s="25">
        <f>SUM(G149)</f>
        <v>9113</v>
      </c>
      <c r="P149" s="25">
        <f>SUM(H149)</f>
        <v>20600</v>
      </c>
      <c r="R149"/>
      <c r="S149"/>
    </row>
    <row r="150" spans="1:19" s="22" customFormat="1" ht="12.75">
      <c r="A150" s="11">
        <v>146</v>
      </c>
      <c r="B150" s="12" t="str">
        <f>'Qualité de vie'!A104</f>
        <v>Irlande</v>
      </c>
      <c r="C150" s="20">
        <f>SUM('Bulletin (détails)'!T104)</f>
        <v>11.972160396881852</v>
      </c>
      <c r="D150" s="21" t="s">
        <v>15</v>
      </c>
      <c r="E150" s="11" t="s">
        <v>18</v>
      </c>
      <c r="F150" s="12"/>
      <c r="G150" s="22">
        <v>24677</v>
      </c>
      <c r="H150" s="22">
        <v>40100</v>
      </c>
      <c r="J150" s="23">
        <v>146</v>
      </c>
      <c r="K150" s="22" t="str">
        <f>'Qualité de vie'!K104</f>
        <v>Ireland</v>
      </c>
      <c r="L150" s="24">
        <f>SUM('Bulletin (détails)'!T104)</f>
        <v>11.972160396881852</v>
      </c>
      <c r="M150" s="21" t="s">
        <v>15</v>
      </c>
      <c r="N150" s="23" t="s">
        <v>19</v>
      </c>
      <c r="O150" s="25">
        <f>SUM(G150)</f>
        <v>24677</v>
      </c>
      <c r="P150" s="25">
        <f>SUM(H150)</f>
        <v>40100</v>
      </c>
      <c r="R150"/>
      <c r="S150"/>
    </row>
    <row r="151" spans="1:19" s="22" customFormat="1" ht="12.75">
      <c r="A151" s="11">
        <v>148</v>
      </c>
      <c r="B151" s="12" t="str">
        <f>'Qualité de vie'!A197</f>
        <v>Singapour</v>
      </c>
      <c r="C151" s="20">
        <f>SUM('Bulletin (détails)'!T197)</f>
        <v>11.879928868835021</v>
      </c>
      <c r="D151" s="21" t="s">
        <v>15</v>
      </c>
      <c r="E151" s="11" t="s">
        <v>18</v>
      </c>
      <c r="F151" s="12"/>
      <c r="H151" s="22">
        <v>60500</v>
      </c>
      <c r="J151" s="23">
        <v>148</v>
      </c>
      <c r="K151" s="22" t="str">
        <f>'Qualité de vie'!K197</f>
        <v>Singapore</v>
      </c>
      <c r="L151" s="24">
        <f>SUM('Bulletin (détails)'!T197)</f>
        <v>11.879928868835021</v>
      </c>
      <c r="M151" s="21" t="s">
        <v>15</v>
      </c>
      <c r="N151" s="23" t="s">
        <v>19</v>
      </c>
      <c r="O151" s="25">
        <f>SUM(G151)</f>
        <v>0</v>
      </c>
      <c r="P151" s="25">
        <f>SUM(H151)</f>
        <v>60500</v>
      </c>
      <c r="R151"/>
      <c r="S151"/>
    </row>
    <row r="152" spans="1:19" s="22" customFormat="1" ht="12.75">
      <c r="A152" s="11">
        <v>147</v>
      </c>
      <c r="B152" s="12" t="str">
        <f>'Qualité de vie'!A118</f>
        <v>Lesotho</v>
      </c>
      <c r="C152" s="20">
        <f>SUM('Bulletin (détails)'!T118)</f>
        <v>11.724086396881852</v>
      </c>
      <c r="D152" s="21" t="s">
        <v>15</v>
      </c>
      <c r="E152" s="11" t="s">
        <v>18</v>
      </c>
      <c r="F152" s="12"/>
      <c r="H152" s="22">
        <v>2000</v>
      </c>
      <c r="J152" s="23">
        <v>147</v>
      </c>
      <c r="K152" s="22" t="str">
        <f>'Qualité de vie'!K118</f>
        <v>Lesotho</v>
      </c>
      <c r="L152" s="24">
        <f>SUM('Bulletin (détails)'!T118)</f>
        <v>11.724086396881852</v>
      </c>
      <c r="M152" s="21" t="s">
        <v>15</v>
      </c>
      <c r="N152" s="23" t="s">
        <v>19</v>
      </c>
      <c r="O152" s="25">
        <f>SUM(G152)</f>
        <v>0</v>
      </c>
      <c r="P152" s="25">
        <f>SUM(H152)</f>
        <v>2000</v>
      </c>
      <c r="R152"/>
      <c r="S152"/>
    </row>
    <row r="153" spans="1:19" s="22" customFormat="1" ht="12.75">
      <c r="A153" s="11">
        <v>151</v>
      </c>
      <c r="B153" s="12" t="str">
        <f>'Qualité de vie'!A210</f>
        <v>Taïwan</v>
      </c>
      <c r="C153" s="20">
        <f>SUM('Bulletin (détails)'!T210)</f>
        <v>11.551607528046834</v>
      </c>
      <c r="D153" s="21" t="s">
        <v>15</v>
      </c>
      <c r="E153" s="11" t="s">
        <v>18</v>
      </c>
      <c r="F153" s="12"/>
      <c r="H153" s="22">
        <v>38200</v>
      </c>
      <c r="J153" s="23">
        <v>151</v>
      </c>
      <c r="K153" s="22" t="str">
        <f>'Qualité de vie'!K210</f>
        <v>Taiwan</v>
      </c>
      <c r="L153" s="24">
        <f>SUM('Bulletin (détails)'!T210)</f>
        <v>11.551607528046834</v>
      </c>
      <c r="M153" s="21" t="s">
        <v>15</v>
      </c>
      <c r="N153" s="23" t="s">
        <v>19</v>
      </c>
      <c r="O153" s="25">
        <f>SUM(G153)</f>
        <v>0</v>
      </c>
      <c r="P153" s="25">
        <f>SUM(H153)</f>
        <v>38200</v>
      </c>
      <c r="R153"/>
      <c r="S153"/>
    </row>
    <row r="154" spans="1:19" s="22" customFormat="1" ht="12.75">
      <c r="A154" s="11">
        <v>152</v>
      </c>
      <c r="B154" s="12" t="str">
        <f>'Qualité de vie'!A63</f>
        <v>Équateur</v>
      </c>
      <c r="C154" s="20">
        <f>SUM('Bulletin (détails)'!T63)</f>
        <v>11.205528868835021</v>
      </c>
      <c r="D154" s="21" t="s">
        <v>15</v>
      </c>
      <c r="E154" s="11" t="s">
        <v>18</v>
      </c>
      <c r="F154" s="12"/>
      <c r="H154" s="22">
        <v>8600</v>
      </c>
      <c r="J154" s="23">
        <v>152</v>
      </c>
      <c r="K154" s="22" t="str">
        <f>'Qualité de vie'!K63</f>
        <v>Ecuador</v>
      </c>
      <c r="L154" s="24">
        <f>SUM('Bulletin (détails)'!T63)</f>
        <v>11.205528868835021</v>
      </c>
      <c r="M154" s="21" t="s">
        <v>15</v>
      </c>
      <c r="N154" s="23" t="s">
        <v>19</v>
      </c>
      <c r="O154" s="25">
        <f>SUM(G154)</f>
        <v>0</v>
      </c>
      <c r="P154" s="25">
        <f>SUM(H154)</f>
        <v>8600</v>
      </c>
      <c r="R154"/>
      <c r="S154"/>
    </row>
    <row r="155" spans="1:19" s="22" customFormat="1" ht="12.75">
      <c r="A155" s="11">
        <v>149</v>
      </c>
      <c r="B155" s="12" t="str">
        <f>'Qualité de vie'!A163</f>
        <v>Panama</v>
      </c>
      <c r="C155" s="20">
        <f>SUM('Bulletin (détails)'!T163)</f>
        <v>11.051136396881853</v>
      </c>
      <c r="D155" s="21" t="s">
        <v>15</v>
      </c>
      <c r="E155" s="11" t="s">
        <v>18</v>
      </c>
      <c r="F155" s="12"/>
      <c r="H155" s="22">
        <v>14300</v>
      </c>
      <c r="J155" s="23">
        <v>149</v>
      </c>
      <c r="K155" s="22" t="str">
        <f>'Qualité de vie'!K163</f>
        <v>Panama</v>
      </c>
      <c r="L155" s="24">
        <f>SUM('Bulletin (détails)'!T163)</f>
        <v>11.051136396881853</v>
      </c>
      <c r="M155" s="21" t="s">
        <v>15</v>
      </c>
      <c r="N155" s="23" t="s">
        <v>19</v>
      </c>
      <c r="O155" s="25">
        <f>SUM(G155)</f>
        <v>0</v>
      </c>
      <c r="P155" s="25">
        <f>SUM(H155)</f>
        <v>14300</v>
      </c>
      <c r="R155"/>
      <c r="S155"/>
    </row>
    <row r="156" spans="1:19" s="22" customFormat="1" ht="12.75">
      <c r="A156" s="11">
        <v>150</v>
      </c>
      <c r="B156" s="12" t="str">
        <f>'Qualité de vie'!A147</f>
        <v>Namibie</v>
      </c>
      <c r="C156" s="20">
        <f>SUM('Bulletin (détails)'!T147)</f>
        <v>11.012736396881852</v>
      </c>
      <c r="D156" s="21" t="s">
        <v>15</v>
      </c>
      <c r="E156" s="11" t="s">
        <v>18</v>
      </c>
      <c r="F156" s="12"/>
      <c r="H156" s="22">
        <v>7500</v>
      </c>
      <c r="J156" s="23">
        <v>150</v>
      </c>
      <c r="K156" s="22" t="str">
        <f>'Qualité de vie'!K147</f>
        <v>Namibia</v>
      </c>
      <c r="L156" s="24">
        <f>SUM('Bulletin (détails)'!T147)</f>
        <v>11.012736396881852</v>
      </c>
      <c r="M156" s="21" t="s">
        <v>15</v>
      </c>
      <c r="N156" s="23" t="s">
        <v>19</v>
      </c>
      <c r="O156" s="25">
        <f>SUM(G156)</f>
        <v>0</v>
      </c>
      <c r="P156" s="25">
        <f>SUM(H156)</f>
        <v>7500</v>
      </c>
      <c r="R156"/>
      <c r="S156"/>
    </row>
    <row r="157" spans="1:19" s="22" customFormat="1" ht="12.75">
      <c r="A157" s="11">
        <v>153</v>
      </c>
      <c r="B157" s="12" t="str">
        <f>'Qualité de vie'!A76</f>
        <v>Gibraltar (Royaume-Uni)</v>
      </c>
      <c r="C157" s="20">
        <f>SUM('Bulletin (détails)'!T76)</f>
        <v>10.872428868835023</v>
      </c>
      <c r="D157" s="21" t="s">
        <v>15</v>
      </c>
      <c r="E157" s="11" t="s">
        <v>18</v>
      </c>
      <c r="F157" s="12"/>
      <c r="H157" s="22">
        <v>43000</v>
      </c>
      <c r="J157" s="23">
        <v>153</v>
      </c>
      <c r="K157" s="22" t="str">
        <f>'Qualité de vie'!K76</f>
        <v>Gibraltar</v>
      </c>
      <c r="L157" s="24">
        <f>SUM('Bulletin (détails)'!T76)</f>
        <v>10.872428868835023</v>
      </c>
      <c r="M157" s="21" t="s">
        <v>15</v>
      </c>
      <c r="N157" s="23" t="s">
        <v>19</v>
      </c>
      <c r="O157" s="25">
        <f>SUM(G157)</f>
        <v>0</v>
      </c>
      <c r="P157" s="25">
        <f>SUM(H157)</f>
        <v>43000</v>
      </c>
      <c r="R157"/>
      <c r="S157"/>
    </row>
    <row r="158" spans="1:19" s="22" customFormat="1" ht="18">
      <c r="A158" s="11">
        <v>154</v>
      </c>
      <c r="B158" s="12" t="str">
        <f>'Qualité de vie'!A62</f>
        <v>Émirats arabes unis</v>
      </c>
      <c r="C158" s="20">
        <f>SUM('Bulletin (détails)'!T62)</f>
        <v>10.67827386883502</v>
      </c>
      <c r="D158" s="21" t="s">
        <v>15</v>
      </c>
      <c r="E158" s="11" t="s">
        <v>18</v>
      </c>
      <c r="F158" s="12"/>
      <c r="H158" s="22">
        <v>48800</v>
      </c>
      <c r="J158" s="23">
        <v>154</v>
      </c>
      <c r="K158" s="22" t="str">
        <f>'Qualité de vie'!K62</f>
        <v>United Arab Emirates</v>
      </c>
      <c r="L158" s="24">
        <f>SUM('Bulletin (détails)'!T62)</f>
        <v>10.67827386883502</v>
      </c>
      <c r="M158" s="21" t="s">
        <v>15</v>
      </c>
      <c r="N158" s="23" t="s">
        <v>19</v>
      </c>
      <c r="O158" s="25">
        <f>SUM(G158)</f>
        <v>0</v>
      </c>
      <c r="P158" s="25">
        <f>SUM(H158)</f>
        <v>48800</v>
      </c>
      <c r="R158"/>
      <c r="S158"/>
    </row>
    <row r="159" spans="1:19" s="22" customFormat="1" ht="26.25">
      <c r="A159" s="11">
        <v>155</v>
      </c>
      <c r="B159" s="12" t="str">
        <f>'Qualité de vie'!A211</f>
        <v>Tanzanie (République-Unie de)</v>
      </c>
      <c r="C159" s="20">
        <f>SUM('Bulletin (détails)'!T211)</f>
        <v>10.58667886883502</v>
      </c>
      <c r="D159" s="21" t="s">
        <v>15</v>
      </c>
      <c r="E159" s="11" t="s">
        <v>18</v>
      </c>
      <c r="F159" s="12"/>
      <c r="H159" s="22">
        <v>1500</v>
      </c>
      <c r="J159" s="23">
        <v>155</v>
      </c>
      <c r="K159" s="22" t="str">
        <f>'Qualité de vie'!K211</f>
        <v>Tanzania (United Republic of )</v>
      </c>
      <c r="L159" s="24">
        <f>SUM('Bulletin (détails)'!T211)</f>
        <v>10.58667886883502</v>
      </c>
      <c r="M159" s="21" t="s">
        <v>15</v>
      </c>
      <c r="N159" s="23" t="s">
        <v>19</v>
      </c>
      <c r="O159" s="25">
        <f>SUM(G159)</f>
        <v>0</v>
      </c>
      <c r="P159" s="25">
        <f>SUM(H159)</f>
        <v>1500</v>
      </c>
      <c r="R159"/>
      <c r="S159"/>
    </row>
    <row r="160" spans="1:19" s="22" customFormat="1" ht="12.75">
      <c r="A160" s="11">
        <v>156</v>
      </c>
      <c r="B160" s="12" t="str">
        <f>'Qualité de vie'!A7</f>
        <v>Afrique du Sud</v>
      </c>
      <c r="C160" s="20">
        <f>SUM('Bulletin (détails)'!T7)</f>
        <v>10.584457528046833</v>
      </c>
      <c r="D160" s="21" t="s">
        <v>15</v>
      </c>
      <c r="E160" s="11" t="s">
        <v>18</v>
      </c>
      <c r="F160" s="12"/>
      <c r="H160" s="22">
        <v>11100</v>
      </c>
      <c r="J160" s="23">
        <v>156</v>
      </c>
      <c r="K160" s="22" t="str">
        <f>'Qualité de vie'!K7</f>
        <v>South Africa</v>
      </c>
      <c r="L160" s="24">
        <f>SUM('Bulletin (détails)'!T7)</f>
        <v>10.584457528046833</v>
      </c>
      <c r="M160" s="21" t="s">
        <v>15</v>
      </c>
      <c r="N160" s="23" t="s">
        <v>19</v>
      </c>
      <c r="O160" s="25">
        <f>SUM(G160)</f>
        <v>0</v>
      </c>
      <c r="P160" s="25">
        <f>SUM(H160)</f>
        <v>11100</v>
      </c>
      <c r="R160"/>
      <c r="S160"/>
    </row>
    <row r="161" spans="1:19" s="22" customFormat="1" ht="12.75">
      <c r="A161" s="11">
        <v>157</v>
      </c>
      <c r="B161" s="12" t="str">
        <f>'Qualité de vie'!A141</f>
        <v>Monaco</v>
      </c>
      <c r="C161" s="20">
        <f>SUM('Bulletin (détails)'!T141)</f>
        <v>10.20817886883502</v>
      </c>
      <c r="D161" s="21" t="s">
        <v>15</v>
      </c>
      <c r="E161" s="11" t="s">
        <v>18</v>
      </c>
      <c r="F161" s="12"/>
      <c r="H161" s="22">
        <v>63400</v>
      </c>
      <c r="J161" s="23">
        <v>157</v>
      </c>
      <c r="K161" s="22" t="str">
        <f>'Qualité de vie'!K141</f>
        <v>Monaco</v>
      </c>
      <c r="L161" s="24">
        <f>SUM('Bulletin (détails)'!T141)</f>
        <v>10.20817886883502</v>
      </c>
      <c r="M161" s="21" t="s">
        <v>15</v>
      </c>
      <c r="N161" s="23" t="s">
        <v>19</v>
      </c>
      <c r="O161" s="25">
        <f>SUM(G161)</f>
        <v>0</v>
      </c>
      <c r="P161" s="25">
        <f>SUM(H161)</f>
        <v>63400</v>
      </c>
      <c r="R161"/>
      <c r="S161"/>
    </row>
    <row r="162" spans="1:19" s="22" customFormat="1" ht="12.75">
      <c r="A162" s="11">
        <v>158</v>
      </c>
      <c r="B162" s="12" t="str">
        <f>'Qualité de vie'!A128</f>
        <v>Madagascar</v>
      </c>
      <c r="C162" s="20">
        <f>SUM('Bulletin (détails)'!T128)</f>
        <v>10.19341936883502</v>
      </c>
      <c r="D162" s="21" t="s">
        <v>15</v>
      </c>
      <c r="E162" s="11" t="s">
        <v>18</v>
      </c>
      <c r="F162" s="12"/>
      <c r="H162" s="22">
        <v>900</v>
      </c>
      <c r="J162" s="23">
        <v>158</v>
      </c>
      <c r="K162" s="22" t="str">
        <f>'Qualité de vie'!K128</f>
        <v>Madagascar</v>
      </c>
      <c r="L162" s="24">
        <f>SUM('Bulletin (détails)'!T128)</f>
        <v>10.19341936883502</v>
      </c>
      <c r="M162" s="21" t="s">
        <v>15</v>
      </c>
      <c r="N162" s="23" t="s">
        <v>19</v>
      </c>
      <c r="O162" s="25">
        <f>SUM(G162)</f>
        <v>0</v>
      </c>
      <c r="P162" s="25">
        <f>SUM(H162)</f>
        <v>900</v>
      </c>
      <c r="R162"/>
      <c r="S162"/>
    </row>
    <row r="163" spans="1:19" s="22" customFormat="1" ht="12.75">
      <c r="A163" s="11">
        <v>159</v>
      </c>
      <c r="B163" s="12" t="str">
        <f>'Qualité de vie'!A193</f>
        <v>Sénégal</v>
      </c>
      <c r="C163" s="20">
        <f>SUM('Bulletin (détails)'!T193)</f>
        <v>9.879678868835022</v>
      </c>
      <c r="D163" s="21" t="s">
        <v>15</v>
      </c>
      <c r="E163" s="11" t="s">
        <v>18</v>
      </c>
      <c r="F163" s="12"/>
      <c r="H163" s="22">
        <v>1900</v>
      </c>
      <c r="J163" s="23">
        <v>159</v>
      </c>
      <c r="K163" s="22" t="str">
        <f>'Qualité de vie'!K193</f>
        <v>Senegal</v>
      </c>
      <c r="L163" s="24">
        <f>SUM('Bulletin (détails)'!T193)</f>
        <v>9.879678868835022</v>
      </c>
      <c r="M163" s="21" t="s">
        <v>15</v>
      </c>
      <c r="N163" s="23" t="s">
        <v>19</v>
      </c>
      <c r="O163" s="25">
        <f>SUM(G163)</f>
        <v>0</v>
      </c>
      <c r="P163" s="25">
        <f>SUM(H163)</f>
        <v>1900</v>
      </c>
      <c r="R163"/>
      <c r="S163"/>
    </row>
    <row r="164" spans="1:19" s="22" customFormat="1" ht="12.75">
      <c r="A164" s="11">
        <v>160</v>
      </c>
      <c r="B164" s="12" t="str">
        <f>'Qualité de vie'!A158</f>
        <v>Ouganda</v>
      </c>
      <c r="C164" s="20">
        <f>SUM('Bulletin (détails)'!T158)</f>
        <v>9.877028868835023</v>
      </c>
      <c r="D164" s="21" t="s">
        <v>15</v>
      </c>
      <c r="E164" s="11" t="s">
        <v>18</v>
      </c>
      <c r="F164" s="12"/>
      <c r="H164" s="22">
        <v>1300</v>
      </c>
      <c r="J164" s="23">
        <v>160</v>
      </c>
      <c r="K164" s="22" t="str">
        <f>'Qualité de vie'!K158</f>
        <v>Uganda</v>
      </c>
      <c r="L164" s="24">
        <f>SUM('Bulletin (détails)'!T158)</f>
        <v>9.877028868835023</v>
      </c>
      <c r="M164" s="21" t="s">
        <v>15</v>
      </c>
      <c r="N164" s="23" t="s">
        <v>19</v>
      </c>
      <c r="O164" s="25">
        <f>SUM(G164)</f>
        <v>0</v>
      </c>
      <c r="P164" s="25">
        <f>SUM(H164)</f>
        <v>1300</v>
      </c>
      <c r="R164"/>
      <c r="S164"/>
    </row>
    <row r="165" spans="1:19" s="22" customFormat="1" ht="12.75">
      <c r="A165" s="11">
        <v>161</v>
      </c>
      <c r="B165" s="12" t="str">
        <f>'Qualité de vie'!A116</f>
        <v>Koweït</v>
      </c>
      <c r="C165" s="20">
        <f>SUM('Bulletin (détails)'!T116)</f>
        <v>9.748278868835023</v>
      </c>
      <c r="D165" s="21" t="s">
        <v>15</v>
      </c>
      <c r="E165" s="11" t="s">
        <v>18</v>
      </c>
      <c r="F165" s="12"/>
      <c r="H165" s="22">
        <v>42200</v>
      </c>
      <c r="J165" s="23">
        <v>161</v>
      </c>
      <c r="K165" s="22" t="str">
        <f>'Qualité de vie'!K116</f>
        <v>Kuwait</v>
      </c>
      <c r="L165" s="24">
        <f>SUM('Bulletin (détails)'!T116)</f>
        <v>9.748278868835023</v>
      </c>
      <c r="M165" s="21" t="s">
        <v>15</v>
      </c>
      <c r="N165" s="23" t="s">
        <v>19</v>
      </c>
      <c r="O165" s="25">
        <f>SUM(G165)</f>
        <v>0</v>
      </c>
      <c r="P165" s="25">
        <f>SUM(H165)</f>
        <v>42200</v>
      </c>
      <c r="R165"/>
      <c r="S165"/>
    </row>
    <row r="166" spans="1:19" s="22" customFormat="1" ht="12.75">
      <c r="A166" s="11">
        <v>162</v>
      </c>
      <c r="B166" s="12" t="str">
        <f>'Qualité de vie'!A215</f>
        <v>Togo</v>
      </c>
      <c r="C166" s="20">
        <f>SUM('Bulletin (détails)'!T215)</f>
        <v>9.54755386883502</v>
      </c>
      <c r="D166" s="21" t="s">
        <v>15</v>
      </c>
      <c r="E166" s="11" t="s">
        <v>18</v>
      </c>
      <c r="F166" s="12"/>
      <c r="H166" s="22">
        <v>900</v>
      </c>
      <c r="J166" s="23">
        <v>162</v>
      </c>
      <c r="K166" s="22" t="str">
        <f>'Qualité de vie'!K215</f>
        <v>Togo</v>
      </c>
      <c r="L166" s="24">
        <f>SUM('Bulletin (détails)'!T215)</f>
        <v>9.54755386883502</v>
      </c>
      <c r="M166" s="21" t="s">
        <v>15</v>
      </c>
      <c r="N166" s="23" t="s">
        <v>19</v>
      </c>
      <c r="O166" s="25">
        <f>SUM(G166)</f>
        <v>0</v>
      </c>
      <c r="P166" s="25">
        <f>SUM(H166)</f>
        <v>900</v>
      </c>
      <c r="R166"/>
      <c r="S166"/>
    </row>
    <row r="167" spans="1:19" s="22" customFormat="1" ht="12.75">
      <c r="A167" s="11">
        <v>163</v>
      </c>
      <c r="B167" s="12" t="str">
        <f>'Qualité de vie'!A82</f>
        <v>Guinée</v>
      </c>
      <c r="C167" s="20">
        <f>SUM('Bulletin (détails)'!T82)</f>
        <v>9.48402886883502</v>
      </c>
      <c r="D167" s="21" t="s">
        <v>15</v>
      </c>
      <c r="E167" s="11" t="s">
        <v>18</v>
      </c>
      <c r="F167" s="12"/>
      <c r="H167" s="22">
        <v>1100</v>
      </c>
      <c r="J167" s="23">
        <v>163</v>
      </c>
      <c r="K167" s="22" t="str">
        <f>'Qualité de vie'!K82</f>
        <v>Guinea</v>
      </c>
      <c r="L167" s="24">
        <f>SUM('Bulletin (détails)'!T82)</f>
        <v>9.48402886883502</v>
      </c>
      <c r="M167" s="21" t="s">
        <v>15</v>
      </c>
      <c r="N167" s="23" t="s">
        <v>19</v>
      </c>
      <c r="O167" s="25">
        <f>SUM(G167)</f>
        <v>0</v>
      </c>
      <c r="P167" s="25">
        <f>SUM(H167)</f>
        <v>1100</v>
      </c>
      <c r="R167"/>
      <c r="S167"/>
    </row>
    <row r="168" spans="1:19" s="22" customFormat="1" ht="12.75">
      <c r="A168" s="11">
        <v>165</v>
      </c>
      <c r="B168" s="12" t="str">
        <f>'Qualité de vie'!A129</f>
        <v>Malaisie</v>
      </c>
      <c r="C168" s="20">
        <f>SUM('Bulletin (détails)'!T129)</f>
        <v>9.459582528046834</v>
      </c>
      <c r="D168" s="21" t="s">
        <v>15</v>
      </c>
      <c r="E168" s="11" t="s">
        <v>18</v>
      </c>
      <c r="F168" s="12"/>
      <c r="H168" s="22">
        <v>15800</v>
      </c>
      <c r="J168" s="23">
        <v>165</v>
      </c>
      <c r="K168" s="22" t="str">
        <f>'Qualité de vie'!K129</f>
        <v>Malaysia</v>
      </c>
      <c r="L168" s="24">
        <f>SUM('Bulletin (détails)'!T129)</f>
        <v>9.459582528046834</v>
      </c>
      <c r="M168" s="21" t="s">
        <v>15</v>
      </c>
      <c r="N168" s="23" t="s">
        <v>19</v>
      </c>
      <c r="O168" s="25">
        <f>SUM(G168)</f>
        <v>0</v>
      </c>
      <c r="P168" s="25">
        <f>SUM(H168)</f>
        <v>15800</v>
      </c>
      <c r="R168"/>
      <c r="S168"/>
    </row>
    <row r="169" spans="1:19" s="22" customFormat="1" ht="12.75">
      <c r="A169" s="11">
        <v>164</v>
      </c>
      <c r="B169" s="12" t="str">
        <f>'Qualité de vie'!A113</f>
        <v>Kirghizistan</v>
      </c>
      <c r="C169" s="20">
        <f>SUM('Bulletin (détails)'!T113)</f>
        <v>9.414703868835021</v>
      </c>
      <c r="D169" s="21" t="s">
        <v>15</v>
      </c>
      <c r="E169" s="11" t="s">
        <v>18</v>
      </c>
      <c r="F169"/>
      <c r="H169" s="22">
        <v>2400</v>
      </c>
      <c r="J169" s="23">
        <v>164</v>
      </c>
      <c r="K169" s="22" t="str">
        <f>'Qualité de vie'!K113</f>
        <v>Kyrgyzstan</v>
      </c>
      <c r="L169" s="24">
        <f>SUM('Bulletin (détails)'!T113)</f>
        <v>9.414703868835021</v>
      </c>
      <c r="M169" s="21" t="s">
        <v>15</v>
      </c>
      <c r="N169" s="23" t="s">
        <v>19</v>
      </c>
      <c r="O169" s="25">
        <f>SUM(G169)</f>
        <v>0</v>
      </c>
      <c r="P169" s="25">
        <f>SUM(H169)</f>
        <v>2400</v>
      </c>
      <c r="R169"/>
      <c r="S169"/>
    </row>
    <row r="170" spans="1:19" s="22" customFormat="1" ht="12.75">
      <c r="A170" s="11">
        <v>168</v>
      </c>
      <c r="B170" s="12" t="str">
        <f>'Qualité de vie'!A138</f>
        <v>Mexique</v>
      </c>
      <c r="C170" s="20">
        <f>SUM('Bulletin (détails)'!T138)</f>
        <v>9.399387528046834</v>
      </c>
      <c r="D170" s="21" t="s">
        <v>15</v>
      </c>
      <c r="E170" s="11" t="s">
        <v>18</v>
      </c>
      <c r="F170" s="12"/>
      <c r="G170" s="22">
        <v>4689</v>
      </c>
      <c r="H170" s="22">
        <v>14800</v>
      </c>
      <c r="J170" s="23">
        <v>168</v>
      </c>
      <c r="K170" s="22" t="str">
        <f>'Qualité de vie'!K138</f>
        <v>Mexico</v>
      </c>
      <c r="L170" s="24">
        <f>SUM('Bulletin (détails)'!T138)</f>
        <v>9.399387528046834</v>
      </c>
      <c r="M170" s="21" t="s">
        <v>15</v>
      </c>
      <c r="N170" s="23" t="s">
        <v>19</v>
      </c>
      <c r="O170" s="25">
        <f>SUM(G170)</f>
        <v>4689</v>
      </c>
      <c r="P170" s="25">
        <f>SUM(H170)</f>
        <v>14800</v>
      </c>
      <c r="R170"/>
      <c r="S170"/>
    </row>
    <row r="171" spans="1:19" s="22" customFormat="1" ht="12.75">
      <c r="A171" s="11">
        <v>166</v>
      </c>
      <c r="B171" s="12" t="str">
        <f>'Qualité de vie'!A64</f>
        <v>Érythrée</v>
      </c>
      <c r="C171" s="20">
        <f>SUM('Bulletin (détails)'!T64)</f>
        <v>9.38547886883502</v>
      </c>
      <c r="D171" s="21" t="s">
        <v>15</v>
      </c>
      <c r="E171" s="11" t="s">
        <v>18</v>
      </c>
      <c r="F171" s="12"/>
      <c r="H171" s="22">
        <v>700</v>
      </c>
      <c r="J171" s="23">
        <v>166</v>
      </c>
      <c r="K171" s="22" t="str">
        <f>'Qualité de vie'!K64</f>
        <v>Eritrea</v>
      </c>
      <c r="L171" s="24">
        <f>SUM('Bulletin (détails)'!T64)</f>
        <v>9.38547886883502</v>
      </c>
      <c r="M171" s="21" t="s">
        <v>15</v>
      </c>
      <c r="N171" s="23" t="s">
        <v>19</v>
      </c>
      <c r="O171" s="25">
        <f>SUM(G171)</f>
        <v>0</v>
      </c>
      <c r="P171" s="25">
        <f>SUM(H171)</f>
        <v>700</v>
      </c>
      <c r="R171"/>
      <c r="S171"/>
    </row>
    <row r="172" spans="1:19" s="22" customFormat="1" ht="26.25">
      <c r="A172" s="11">
        <v>169</v>
      </c>
      <c r="B172" s="12" t="str">
        <f>'Qualité de vie'!A175</f>
        <v>Congo (République démocratique du)</v>
      </c>
      <c r="C172" s="20">
        <f>SUM('Bulletin (détails)'!T175)</f>
        <v>9.371657528046832</v>
      </c>
      <c r="D172" s="21" t="s">
        <v>15</v>
      </c>
      <c r="E172" s="11" t="s">
        <v>18</v>
      </c>
      <c r="F172" s="12"/>
      <c r="H172" s="22">
        <v>400</v>
      </c>
      <c r="J172" s="23">
        <v>169</v>
      </c>
      <c r="K172" s="22" t="str">
        <f>'Qualité de vie'!K175</f>
        <v>Congo (Democratic Republic of the)</v>
      </c>
      <c r="L172" s="24">
        <f>SUM('Bulletin (détails)'!T175)</f>
        <v>9.371657528046832</v>
      </c>
      <c r="M172" s="21" t="s">
        <v>15</v>
      </c>
      <c r="N172" s="23" t="s">
        <v>19</v>
      </c>
      <c r="O172" s="25">
        <f>SUM(G172)</f>
        <v>0</v>
      </c>
      <c r="P172" s="25">
        <f>SUM(H172)</f>
        <v>400</v>
      </c>
      <c r="R172"/>
      <c r="S172"/>
    </row>
    <row r="173" spans="1:19" s="22" customFormat="1" ht="12.75">
      <c r="A173" s="11">
        <v>167</v>
      </c>
      <c r="B173" s="12" t="str">
        <f>'Qualité de vie'!A33</f>
        <v>Bolivie</v>
      </c>
      <c r="C173" s="20">
        <f>SUM('Bulletin (détails)'!T33)</f>
        <v>9.369778868835022</v>
      </c>
      <c r="D173" s="21" t="s">
        <v>15</v>
      </c>
      <c r="E173" s="11" t="s">
        <v>18</v>
      </c>
      <c r="F173" s="12"/>
      <c r="H173" s="22">
        <v>4900</v>
      </c>
      <c r="J173" s="23">
        <v>167</v>
      </c>
      <c r="K173" s="22" t="str">
        <f>'Qualité de vie'!K33</f>
        <v>Bolivia</v>
      </c>
      <c r="L173" s="24">
        <f>SUM('Bulletin (détails)'!T33)</f>
        <v>9.369778868835022</v>
      </c>
      <c r="M173" s="21" t="s">
        <v>15</v>
      </c>
      <c r="N173" s="23" t="s">
        <v>19</v>
      </c>
      <c r="O173" s="25">
        <f>SUM(G173)</f>
        <v>0</v>
      </c>
      <c r="P173" s="25">
        <f>SUM(H173)</f>
        <v>4900</v>
      </c>
      <c r="R173"/>
      <c r="S173"/>
    </row>
    <row r="174" spans="1:19" s="22" customFormat="1" ht="12.75">
      <c r="A174" s="11">
        <v>170</v>
      </c>
      <c r="B174" s="12" t="str">
        <f>'Qualité de vie'!A18</f>
        <v>Arménie</v>
      </c>
      <c r="C174" s="20">
        <f>SUM('Bulletin (détails)'!T18)</f>
        <v>9.341707528046834</v>
      </c>
      <c r="D174" s="21" t="s">
        <v>15</v>
      </c>
      <c r="E174" s="11" t="s">
        <v>18</v>
      </c>
      <c r="F174" s="12"/>
      <c r="H174" s="22">
        <v>5500</v>
      </c>
      <c r="J174" s="23">
        <v>170</v>
      </c>
      <c r="K174" s="22" t="str">
        <f>'Qualité de vie'!K18</f>
        <v>Armenia</v>
      </c>
      <c r="L174" s="24">
        <f>SUM('Bulletin (détails)'!T18)</f>
        <v>9.341707528046834</v>
      </c>
      <c r="M174" s="21" t="s">
        <v>15</v>
      </c>
      <c r="N174" s="23" t="s">
        <v>19</v>
      </c>
      <c r="O174" s="25">
        <f>SUM(G174)</f>
        <v>0</v>
      </c>
      <c r="P174" s="25">
        <f>SUM(H174)</f>
        <v>5500</v>
      </c>
      <c r="R174"/>
      <c r="S174"/>
    </row>
    <row r="175" spans="1:19" s="22" customFormat="1" ht="12.75">
      <c r="A175" s="11">
        <v>171</v>
      </c>
      <c r="B175" s="12" t="str">
        <f>'Qualité de vie'!A111</f>
        <v>Kazakhstan</v>
      </c>
      <c r="C175" s="20">
        <f>SUM('Bulletin (détails)'!T111)</f>
        <v>9.312777528046833</v>
      </c>
      <c r="D175" s="21" t="s">
        <v>15</v>
      </c>
      <c r="E175" s="11" t="s">
        <v>18</v>
      </c>
      <c r="F175" s="12"/>
      <c r="H175" s="22">
        <v>13200</v>
      </c>
      <c r="J175" s="23">
        <v>171</v>
      </c>
      <c r="K175" s="22" t="str">
        <f>'Qualité de vie'!K111</f>
        <v>Kazakhstan</v>
      </c>
      <c r="L175" s="24">
        <f>SUM('Bulletin (détails)'!T111)</f>
        <v>9.312777528046833</v>
      </c>
      <c r="M175" s="21" t="s">
        <v>15</v>
      </c>
      <c r="N175" s="23" t="s">
        <v>19</v>
      </c>
      <c r="O175" s="25">
        <f>SUM(G175)</f>
        <v>0</v>
      </c>
      <c r="P175" s="25">
        <f>SUM(H175)</f>
        <v>13200</v>
      </c>
      <c r="R175"/>
      <c r="S175"/>
    </row>
    <row r="176" spans="1:19" s="22" customFormat="1" ht="18">
      <c r="A176" s="11">
        <v>172</v>
      </c>
      <c r="B176" s="12" t="str">
        <f>'Qualité de vie'!A122</f>
        <v>Libye (ex-Jamahiriya arabe libyenne)</v>
      </c>
      <c r="C176" s="20">
        <f>SUM('Bulletin (détails)'!T122)</f>
        <v>9.198232528046832</v>
      </c>
      <c r="D176" s="21" t="s">
        <v>15</v>
      </c>
      <c r="E176" s="11" t="s">
        <v>18</v>
      </c>
      <c r="F176" s="12"/>
      <c r="H176" s="22">
        <v>14100</v>
      </c>
      <c r="J176" s="23">
        <v>172</v>
      </c>
      <c r="K176" s="22" t="str">
        <f>'Qualité de vie'!K122</f>
        <v>Libyan Arab Jamahiriya</v>
      </c>
      <c r="L176" s="24">
        <f>SUM('Bulletin (détails)'!T122)</f>
        <v>9.198232528046832</v>
      </c>
      <c r="M176" s="21" t="s">
        <v>15</v>
      </c>
      <c r="N176" s="23" t="s">
        <v>19</v>
      </c>
      <c r="O176" s="25">
        <f>SUM(G176)</f>
        <v>0</v>
      </c>
      <c r="P176" s="25">
        <f>SUM(H176)</f>
        <v>14100</v>
      </c>
      <c r="R176"/>
      <c r="S176"/>
    </row>
    <row r="177" spans="1:19" s="22" customFormat="1" ht="28.5" customHeight="1">
      <c r="A177" s="11">
        <v>173</v>
      </c>
      <c r="B177" s="12" t="str">
        <f>'Qualité de vie'!A183</f>
        <v>Sahara occidental</v>
      </c>
      <c r="C177" s="20">
        <f>SUM('Bulletin (détails)'!T183)</f>
        <v>9.122928868835022</v>
      </c>
      <c r="D177" s="21" t="s">
        <v>15</v>
      </c>
      <c r="E177" s="11" t="s">
        <v>18</v>
      </c>
      <c r="F177" s="12"/>
      <c r="H177" s="22">
        <v>2500</v>
      </c>
      <c r="J177" s="23">
        <v>173</v>
      </c>
      <c r="K177" s="22" t="str">
        <f>'Qualité de vie'!K183</f>
        <v>Western Sahara</v>
      </c>
      <c r="L177" s="24">
        <f>SUM('Bulletin (détails)'!T183)</f>
        <v>9.122928868835022</v>
      </c>
      <c r="M177" s="21" t="s">
        <v>15</v>
      </c>
      <c r="N177" s="23" t="s">
        <v>19</v>
      </c>
      <c r="O177" s="25">
        <f>SUM(G177)</f>
        <v>0</v>
      </c>
      <c r="P177" s="25">
        <f>SUM(H177)</f>
        <v>2500</v>
      </c>
      <c r="R177"/>
      <c r="S177"/>
    </row>
    <row r="178" spans="1:19" s="22" customFormat="1" ht="20.25" customHeight="1">
      <c r="A178" s="11">
        <v>174</v>
      </c>
      <c r="B178" s="12" t="str">
        <f>'Qualité de vie'!A150</f>
        <v>Nicaragua</v>
      </c>
      <c r="C178" s="20">
        <f>SUM('Bulletin (détails)'!T150)</f>
        <v>9.11084136883502</v>
      </c>
      <c r="D178" s="21" t="s">
        <v>15</v>
      </c>
      <c r="E178" s="11" t="s">
        <v>18</v>
      </c>
      <c r="F178" s="12"/>
      <c r="H178" s="22">
        <v>3200</v>
      </c>
      <c r="J178" s="23">
        <v>174</v>
      </c>
      <c r="K178" s="22" t="str">
        <f>'Qualité de vie'!K150</f>
        <v>Nicaragua</v>
      </c>
      <c r="L178" s="24">
        <f>SUM('Bulletin (détails)'!T150)</f>
        <v>9.11084136883502</v>
      </c>
      <c r="M178" s="21" t="s">
        <v>15</v>
      </c>
      <c r="N178" s="23" t="s">
        <v>19</v>
      </c>
      <c r="O178" s="25">
        <f>SUM(G178)</f>
        <v>0</v>
      </c>
      <c r="P178" s="25">
        <f>SUM(H178)</f>
        <v>3200</v>
      </c>
      <c r="R178"/>
      <c r="S178"/>
    </row>
    <row r="179" spans="1:19" s="22" customFormat="1" ht="12.75">
      <c r="A179" s="11">
        <v>175</v>
      </c>
      <c r="B179" s="12" t="str">
        <f>'Qualité de vie'!A212</f>
        <v>Tchad</v>
      </c>
      <c r="C179" s="20">
        <f>SUM('Bulletin (détails)'!T212)</f>
        <v>9.046319368835022</v>
      </c>
      <c r="D179" s="21" t="s">
        <v>15</v>
      </c>
      <c r="E179" s="11" t="s">
        <v>18</v>
      </c>
      <c r="F179" s="12"/>
      <c r="H179" s="22">
        <v>1900</v>
      </c>
      <c r="J179" s="23">
        <v>175</v>
      </c>
      <c r="K179" s="22" t="str">
        <f>'Qualité de vie'!K212</f>
        <v>Chad</v>
      </c>
      <c r="L179" s="24">
        <f>SUM('Bulletin (détails)'!T212)</f>
        <v>9.046319368835022</v>
      </c>
      <c r="M179" s="21" t="s">
        <v>15</v>
      </c>
      <c r="N179" s="23" t="s">
        <v>19</v>
      </c>
      <c r="O179" s="25">
        <f>SUM(G179)</f>
        <v>0</v>
      </c>
      <c r="P179" s="25">
        <f>SUM(H179)</f>
        <v>1900</v>
      </c>
      <c r="R179"/>
      <c r="S179"/>
    </row>
    <row r="180" spans="1:19" s="22" customFormat="1" ht="12.75">
      <c r="A180" s="11">
        <v>176</v>
      </c>
      <c r="B180" s="12" t="str">
        <f>'Qualité de vie'!A114</f>
        <v>Kiribati</v>
      </c>
      <c r="C180" s="20">
        <f>SUM('Bulletin (détails)'!T114)</f>
        <v>9.019778868835022</v>
      </c>
      <c r="D180" s="21" t="s">
        <v>15</v>
      </c>
      <c r="E180" s="11" t="s">
        <v>18</v>
      </c>
      <c r="F180" s="12"/>
      <c r="H180" s="22">
        <v>5800</v>
      </c>
      <c r="J180" s="23">
        <v>176</v>
      </c>
      <c r="K180" s="22" t="str">
        <f>'Qualité de vie'!K114</f>
        <v>Kiribati</v>
      </c>
      <c r="L180" s="24">
        <f>SUM('Bulletin (détails)'!T114)</f>
        <v>9.019778868835022</v>
      </c>
      <c r="M180" s="21" t="s">
        <v>15</v>
      </c>
      <c r="N180" s="23" t="s">
        <v>19</v>
      </c>
      <c r="O180" s="25">
        <f>SUM(G180)</f>
        <v>0</v>
      </c>
      <c r="P180" s="25">
        <f>SUM(H180)</f>
        <v>5800</v>
      </c>
      <c r="R180"/>
      <c r="S180"/>
    </row>
    <row r="181" spans="1:19" s="22" customFormat="1" ht="12.75">
      <c r="A181" s="11">
        <v>178</v>
      </c>
      <c r="B181" s="12" t="str">
        <f>'Qualité de vie'!A168</f>
        <v>Philippines</v>
      </c>
      <c r="C181" s="20">
        <f>SUM('Bulletin (détails)'!T168)</f>
        <v>8.945095028046833</v>
      </c>
      <c r="D181" s="21" t="s">
        <v>15</v>
      </c>
      <c r="E181" s="11" t="s">
        <v>18</v>
      </c>
      <c r="F181" s="12"/>
      <c r="H181" s="22">
        <v>4100</v>
      </c>
      <c r="J181" s="23">
        <v>178</v>
      </c>
      <c r="K181" s="22" t="str">
        <f>'Qualité de vie'!K168</f>
        <v>Philippines</v>
      </c>
      <c r="L181" s="24">
        <f>SUM('Bulletin (détails)'!T168)</f>
        <v>8.945095028046833</v>
      </c>
      <c r="M181" s="21" t="s">
        <v>15</v>
      </c>
      <c r="N181" s="23" t="s">
        <v>19</v>
      </c>
      <c r="O181" s="25">
        <f>SUM(G181)</f>
        <v>0</v>
      </c>
      <c r="P181" s="25">
        <f>SUM(H181)</f>
        <v>4100</v>
      </c>
      <c r="R181"/>
      <c r="S181"/>
    </row>
    <row r="182" spans="1:19" s="22" customFormat="1" ht="12.75">
      <c r="A182" s="11">
        <v>177</v>
      </c>
      <c r="B182" s="12" t="str">
        <f>'Qualité de vie'!A135</f>
        <v>Martinique (France)</v>
      </c>
      <c r="C182" s="20">
        <f>SUM('Bulletin (détails)'!T135)</f>
        <v>8.904702368835022</v>
      </c>
      <c r="D182" s="21" t="s">
        <v>15</v>
      </c>
      <c r="E182" s="11" t="s">
        <v>18</v>
      </c>
      <c r="F182" s="12"/>
      <c r="J182" s="23">
        <v>177</v>
      </c>
      <c r="K182" s="22" t="str">
        <f>'Qualité de vie'!K135</f>
        <v>Martinique</v>
      </c>
      <c r="L182" s="24">
        <f>SUM('Bulletin (détails)'!T135)</f>
        <v>8.904702368835022</v>
      </c>
      <c r="M182" s="21" t="s">
        <v>15</v>
      </c>
      <c r="N182" s="23" t="s">
        <v>19</v>
      </c>
      <c r="O182" s="25">
        <f>SUM(G182)</f>
        <v>0</v>
      </c>
      <c r="P182" s="25">
        <f>SUM(H182)</f>
        <v>0</v>
      </c>
      <c r="R182"/>
      <c r="S182"/>
    </row>
    <row r="183" spans="1:19" s="22" customFormat="1" ht="12.75">
      <c r="A183" s="11">
        <v>189</v>
      </c>
      <c r="B183" s="12" t="str">
        <f>'Qualité de vie'!A203</f>
        <v>Sri Lanka</v>
      </c>
      <c r="C183" s="20">
        <f>SUM('Bulletin (détails)'!T203)</f>
        <v>8.795446340788189</v>
      </c>
      <c r="D183" s="21" t="s">
        <v>15</v>
      </c>
      <c r="E183" s="11" t="s">
        <v>18</v>
      </c>
      <c r="F183" s="12"/>
      <c r="H183" s="22">
        <v>5700</v>
      </c>
      <c r="J183" s="23">
        <v>189</v>
      </c>
      <c r="K183" s="22" t="str">
        <f>'Qualité de vie'!K203</f>
        <v>Sri Lanka</v>
      </c>
      <c r="L183" s="24">
        <f>SUM('Bulletin (détails)'!T203)</f>
        <v>8.795446340788189</v>
      </c>
      <c r="M183" s="21" t="s">
        <v>15</v>
      </c>
      <c r="N183" s="23" t="s">
        <v>19</v>
      </c>
      <c r="O183" s="25">
        <f>SUM(G183)</f>
        <v>0</v>
      </c>
      <c r="P183" s="25">
        <f>SUM(H183)</f>
        <v>5700</v>
      </c>
      <c r="R183"/>
      <c r="S183"/>
    </row>
    <row r="184" spans="1:19" s="22" customFormat="1" ht="12.75">
      <c r="A184" s="11">
        <v>179</v>
      </c>
      <c r="B184" s="12" t="str">
        <f>'Qualité de vie'!A223</f>
        <v>Ukraine</v>
      </c>
      <c r="C184" s="20">
        <f>SUM('Bulletin (détails)'!T223)</f>
        <v>8.65987886883502</v>
      </c>
      <c r="D184" s="21" t="s">
        <v>15</v>
      </c>
      <c r="E184" s="11" t="s">
        <v>18</v>
      </c>
      <c r="F184" s="12"/>
      <c r="H184" s="22">
        <v>7300</v>
      </c>
      <c r="J184" s="23">
        <v>179</v>
      </c>
      <c r="K184" s="22" t="str">
        <f>'Qualité de vie'!K223</f>
        <v>Ukraine</v>
      </c>
      <c r="L184" s="24">
        <f>SUM('Bulletin (détails)'!T223)</f>
        <v>8.65987886883502</v>
      </c>
      <c r="M184" s="21" t="s">
        <v>15</v>
      </c>
      <c r="N184" s="23" t="s">
        <v>19</v>
      </c>
      <c r="O184" s="25">
        <f>SUM(G184)</f>
        <v>0</v>
      </c>
      <c r="P184" s="25">
        <f>SUM(H184)</f>
        <v>7300</v>
      </c>
      <c r="R184"/>
      <c r="S184"/>
    </row>
    <row r="185" spans="1:19" s="22" customFormat="1" ht="12.75">
      <c r="A185" s="11">
        <v>180</v>
      </c>
      <c r="B185" s="12" t="str">
        <f>'Qualité de vie'!A207</f>
        <v>Swaziland</v>
      </c>
      <c r="C185" s="20">
        <f>SUM('Bulletin (détails)'!T207)</f>
        <v>8.632828868835022</v>
      </c>
      <c r="D185" s="21" t="s">
        <v>15</v>
      </c>
      <c r="E185" s="11" t="s">
        <v>18</v>
      </c>
      <c r="F185" s="12"/>
      <c r="H185" s="22">
        <v>5400</v>
      </c>
      <c r="J185" s="23">
        <v>180</v>
      </c>
      <c r="K185" s="22" t="str">
        <f>'Qualité de vie'!K207</f>
        <v>Swaziland</v>
      </c>
      <c r="L185" s="24">
        <f>SUM('Bulletin (détails)'!T207)</f>
        <v>8.632828868835022</v>
      </c>
      <c r="M185" s="21" t="s">
        <v>15</v>
      </c>
      <c r="N185" s="23" t="s">
        <v>19</v>
      </c>
      <c r="O185" s="25">
        <f>SUM(G185)</f>
        <v>0</v>
      </c>
      <c r="P185" s="25">
        <f>SUM(H185)</f>
        <v>5400</v>
      </c>
      <c r="R185"/>
      <c r="S185"/>
    </row>
    <row r="186" spans="1:19" s="22" customFormat="1" ht="12.75">
      <c r="A186" s="11">
        <v>181</v>
      </c>
      <c r="B186" s="12" t="str">
        <f>'Qualité de vie'!A153</f>
        <v>Nioué</v>
      </c>
      <c r="C186" s="20">
        <f>SUM('Bulletin (détails)'!T153)</f>
        <v>8.63103886883502</v>
      </c>
      <c r="D186" s="21" t="s">
        <v>15</v>
      </c>
      <c r="E186" s="11" t="s">
        <v>18</v>
      </c>
      <c r="F186" s="12"/>
      <c r="H186" s="22">
        <v>5800</v>
      </c>
      <c r="J186" s="23">
        <v>181</v>
      </c>
      <c r="K186" s="22" t="str">
        <f>'Qualité de vie'!K153</f>
        <v>Niue</v>
      </c>
      <c r="L186" s="24">
        <f>SUM('Bulletin (détails)'!T153)</f>
        <v>8.63103886883502</v>
      </c>
      <c r="M186" s="21" t="s">
        <v>15</v>
      </c>
      <c r="N186" s="23" t="s">
        <v>19</v>
      </c>
      <c r="O186" s="25">
        <f>SUM(G186)</f>
        <v>0</v>
      </c>
      <c r="P186" s="25">
        <f>SUM(H186)</f>
        <v>5800</v>
      </c>
      <c r="R186"/>
      <c r="S186"/>
    </row>
    <row r="187" spans="1:19" s="22" customFormat="1" ht="34.5">
      <c r="A187" s="11">
        <v>182</v>
      </c>
      <c r="B187" s="12" t="str">
        <f>'Qualité de vie'!A89</f>
        <v>Hong Kong région administrative spéciale de Chine</v>
      </c>
      <c r="C187" s="20">
        <f>SUM('Bulletin (détails)'!T89)</f>
        <v>8.57992886883502</v>
      </c>
      <c r="D187" s="21" t="s">
        <v>15</v>
      </c>
      <c r="E187" s="11" t="s">
        <v>18</v>
      </c>
      <c r="F187" s="12"/>
      <c r="H187" s="22">
        <v>49800</v>
      </c>
      <c r="J187" s="23">
        <v>182</v>
      </c>
      <c r="K187" s="22" t="str">
        <f>'Qualité de vie'!K89</f>
        <v>Hong Kong, China Special Administrative Region</v>
      </c>
      <c r="L187" s="24">
        <f>SUM('Bulletin (détails)'!T89)</f>
        <v>8.57992886883502</v>
      </c>
      <c r="M187" s="21" t="s">
        <v>15</v>
      </c>
      <c r="N187" s="23" t="s">
        <v>19</v>
      </c>
      <c r="O187" s="25">
        <f>SUM(G187)</f>
        <v>0</v>
      </c>
      <c r="P187" s="25">
        <f>SUM(H187)</f>
        <v>49800</v>
      </c>
      <c r="R187"/>
      <c r="S187"/>
    </row>
    <row r="188" spans="1:19" s="22" customFormat="1" ht="12.75">
      <c r="A188" s="11">
        <v>183</v>
      </c>
      <c r="B188" s="12" t="str">
        <f>'Qualité de vie'!A231</f>
        <v>Zimbabwe</v>
      </c>
      <c r="C188" s="20">
        <f>SUM('Bulletin (détails)'!T231)</f>
        <v>8.577028868835022</v>
      </c>
      <c r="D188" s="21" t="s">
        <v>15</v>
      </c>
      <c r="E188" s="11" t="s">
        <v>18</v>
      </c>
      <c r="F188" s="12"/>
      <c r="H188" s="22">
        <v>500</v>
      </c>
      <c r="J188" s="23">
        <v>183</v>
      </c>
      <c r="K188" s="22" t="str">
        <f>'Qualité de vie'!K231</f>
        <v>Zimbabwe</v>
      </c>
      <c r="L188" s="24">
        <f>SUM('Bulletin (détails)'!T231)</f>
        <v>8.577028868835022</v>
      </c>
      <c r="M188" s="21" t="s">
        <v>15</v>
      </c>
      <c r="N188" s="23" t="s">
        <v>19</v>
      </c>
      <c r="O188" s="25">
        <f>SUM(G188)</f>
        <v>0</v>
      </c>
      <c r="P188" s="25">
        <f>SUM(H188)</f>
        <v>500</v>
      </c>
      <c r="R188"/>
      <c r="S188"/>
    </row>
    <row r="189" spans="1:19" s="22" customFormat="1" ht="18">
      <c r="A189" s="11">
        <v>192</v>
      </c>
      <c r="B189" s="12" t="str">
        <f>'Qualité de vie'!A181</f>
        <v>Russie (Fédération de )</v>
      </c>
      <c r="C189" s="20">
        <f>SUM('Bulletin (détails)'!T181)</f>
        <v>8.499</v>
      </c>
      <c r="D189" s="21" t="s">
        <v>15</v>
      </c>
      <c r="E189" s="11" t="s">
        <v>18</v>
      </c>
      <c r="F189" s="12"/>
      <c r="H189" s="22">
        <v>17000</v>
      </c>
      <c r="J189" s="23">
        <v>192</v>
      </c>
      <c r="K189" s="22" t="str">
        <f>'Qualité de vie'!K181</f>
        <v>Russian Federation</v>
      </c>
      <c r="L189" s="24">
        <f>SUM('Bulletin (détails)'!T181)</f>
        <v>8.499</v>
      </c>
      <c r="M189" s="21" t="s">
        <v>15</v>
      </c>
      <c r="N189" s="23" t="s">
        <v>19</v>
      </c>
      <c r="O189" s="25">
        <f>SUM(G189)</f>
        <v>0</v>
      </c>
      <c r="P189" s="25">
        <f>SUM(H189)</f>
        <v>17000</v>
      </c>
      <c r="R189"/>
      <c r="S189"/>
    </row>
    <row r="190" spans="1:19" s="22" customFormat="1" ht="12.75">
      <c r="A190" s="11">
        <v>186</v>
      </c>
      <c r="B190" s="12" t="str">
        <f>'Qualité de vie'!A49</f>
        <v>Colombie</v>
      </c>
      <c r="C190" s="20">
        <f>SUM('Bulletin (détails)'!T49)</f>
        <v>8.444132528046833</v>
      </c>
      <c r="D190" s="21" t="s">
        <v>15</v>
      </c>
      <c r="E190" s="11" t="s">
        <v>18</v>
      </c>
      <c r="F190" s="12"/>
      <c r="H190" s="22">
        <v>10400</v>
      </c>
      <c r="J190" s="23">
        <v>186</v>
      </c>
      <c r="K190" s="22" t="str">
        <f>'Qualité de vie'!K49</f>
        <v>Colombia</v>
      </c>
      <c r="L190" s="24">
        <f>SUM('Bulletin (détails)'!T49)</f>
        <v>8.444132528046833</v>
      </c>
      <c r="M190" s="21" t="s">
        <v>15</v>
      </c>
      <c r="N190" s="23" t="s">
        <v>19</v>
      </c>
      <c r="O190" s="25">
        <f>SUM(G190)</f>
        <v>0</v>
      </c>
      <c r="P190" s="25">
        <f>SUM(H190)</f>
        <v>10400</v>
      </c>
      <c r="R190"/>
      <c r="S190"/>
    </row>
    <row r="191" spans="1:19" s="22" customFormat="1" ht="12.75">
      <c r="A191" s="11">
        <v>184</v>
      </c>
      <c r="B191" s="12" t="str">
        <f>'Qualité de vie'!A227</f>
        <v>Venezuela</v>
      </c>
      <c r="C191" s="20">
        <f>SUM('Bulletin (détails)'!T227)</f>
        <v>8.427028868835022</v>
      </c>
      <c r="D191" s="21" t="s">
        <v>15</v>
      </c>
      <c r="E191" s="11" t="s">
        <v>18</v>
      </c>
      <c r="F191" s="12"/>
      <c r="H191" s="22">
        <v>12700</v>
      </c>
      <c r="J191" s="23">
        <v>184</v>
      </c>
      <c r="K191" s="22" t="str">
        <f>'Qualité de vie'!K227</f>
        <v>Venezuela</v>
      </c>
      <c r="L191" s="24">
        <f>SUM('Bulletin (détails)'!T227)</f>
        <v>8.427028868835022</v>
      </c>
      <c r="M191" s="21" t="s">
        <v>15</v>
      </c>
      <c r="N191" s="23" t="s">
        <v>19</v>
      </c>
      <c r="O191" s="25">
        <f>SUM(G191)</f>
        <v>0</v>
      </c>
      <c r="P191" s="25">
        <f>SUM(H191)</f>
        <v>12700</v>
      </c>
      <c r="R191"/>
      <c r="S191"/>
    </row>
    <row r="192" spans="1:19" s="22" customFormat="1" ht="12.75">
      <c r="A192" s="11">
        <v>187</v>
      </c>
      <c r="B192" s="12" t="str">
        <f>'Qualité de vie'!A25</f>
        <v>Bangladesh</v>
      </c>
      <c r="C192" s="20">
        <f>SUM('Bulletin (détails)'!T25)</f>
        <v>8.406207528046833</v>
      </c>
      <c r="D192" s="21" t="s">
        <v>15</v>
      </c>
      <c r="E192" s="11" t="s">
        <v>18</v>
      </c>
      <c r="F192" s="12"/>
      <c r="H192" s="22">
        <v>1700</v>
      </c>
      <c r="J192" s="23">
        <v>187</v>
      </c>
      <c r="K192" s="22" t="str">
        <f>'Qualité de vie'!K25</f>
        <v>Bangladesh</v>
      </c>
      <c r="L192" s="24">
        <f>SUM('Bulletin (détails)'!T25)</f>
        <v>8.406207528046833</v>
      </c>
      <c r="M192" s="21" t="s">
        <v>15</v>
      </c>
      <c r="N192" s="23" t="s">
        <v>19</v>
      </c>
      <c r="O192" s="25">
        <f>SUM(G192)</f>
        <v>0</v>
      </c>
      <c r="P192" s="25">
        <f>SUM(H192)</f>
        <v>1700</v>
      </c>
      <c r="R192"/>
      <c r="S192"/>
    </row>
    <row r="193" spans="1:19" s="22" customFormat="1" ht="26.25">
      <c r="A193" s="11">
        <v>185</v>
      </c>
      <c r="B193" s="12" t="str">
        <f>'Qualité de vie'!A139</f>
        <v>Micronésie (États fédérés de)</v>
      </c>
      <c r="C193" s="20">
        <f>SUM('Bulletin (détails)'!T139)</f>
        <v>8.39656936883502</v>
      </c>
      <c r="D193" s="21" t="s">
        <v>15</v>
      </c>
      <c r="E193" s="11" t="s">
        <v>18</v>
      </c>
      <c r="F193" s="12"/>
      <c r="H193" s="22">
        <v>2200</v>
      </c>
      <c r="J193" s="23">
        <v>185</v>
      </c>
      <c r="K193" s="22" t="str">
        <f>'Qualité de vie'!K139</f>
        <v>Micronesia, Federated States of</v>
      </c>
      <c r="L193" s="24">
        <f>SUM('Bulletin (détails)'!T139)</f>
        <v>8.39656936883502</v>
      </c>
      <c r="M193" s="21" t="s">
        <v>15</v>
      </c>
      <c r="N193" s="23" t="s">
        <v>19</v>
      </c>
      <c r="O193" s="25">
        <f>SUM(G193)</f>
        <v>0</v>
      </c>
      <c r="P193" s="25">
        <f>SUM(H193)</f>
        <v>2200</v>
      </c>
      <c r="R193"/>
      <c r="S193"/>
    </row>
    <row r="194" spans="1:19" s="22" customFormat="1" ht="12.75">
      <c r="A194" s="11">
        <v>188</v>
      </c>
      <c r="B194" s="12" t="str">
        <f>'Qualité de vie'!A40</f>
        <v>Burundi</v>
      </c>
      <c r="C194" s="20">
        <f>SUM('Bulletin (détails)'!T40)</f>
        <v>8.336691368835021</v>
      </c>
      <c r="D194" s="21" t="s">
        <v>15</v>
      </c>
      <c r="E194" s="11" t="s">
        <v>18</v>
      </c>
      <c r="F194" s="12"/>
      <c r="H194" s="22">
        <v>600</v>
      </c>
      <c r="J194" s="23">
        <v>188</v>
      </c>
      <c r="K194" s="22" t="str">
        <f>'Qualité de vie'!K40</f>
        <v>Burundi</v>
      </c>
      <c r="L194" s="24">
        <f>SUM('Bulletin (détails)'!T40)</f>
        <v>8.336691368835021</v>
      </c>
      <c r="M194" s="21" t="s">
        <v>15</v>
      </c>
      <c r="N194" s="23" t="s">
        <v>19</v>
      </c>
      <c r="O194" s="25">
        <f>SUM(G194)</f>
        <v>0</v>
      </c>
      <c r="P194" s="25">
        <f>SUM(H194)</f>
        <v>600</v>
      </c>
      <c r="R194"/>
      <c r="S194"/>
    </row>
    <row r="195" spans="1:19" s="22" customFormat="1" ht="12.75">
      <c r="A195" s="11">
        <v>195</v>
      </c>
      <c r="B195" s="12" t="str">
        <f>'Qualité de vie'!A67</f>
        <v>États-Unis d'Amérique</v>
      </c>
      <c r="C195" s="20">
        <f>SUM('Bulletin (détails)'!T67)</f>
        <v>8.160350000000001</v>
      </c>
      <c r="D195" s="21" t="s">
        <v>15</v>
      </c>
      <c r="E195" s="11" t="s">
        <v>18</v>
      </c>
      <c r="F195" s="12"/>
      <c r="G195" s="22">
        <v>31111</v>
      </c>
      <c r="H195" s="22">
        <v>49000</v>
      </c>
      <c r="J195" s="23">
        <v>195</v>
      </c>
      <c r="K195" s="22" t="str">
        <f>'Qualité de vie'!K67</f>
        <v>United States</v>
      </c>
      <c r="L195" s="24">
        <f>SUM('Bulletin (détails)'!T67)</f>
        <v>8.160350000000001</v>
      </c>
      <c r="M195" s="21" t="s">
        <v>15</v>
      </c>
      <c r="N195" s="23" t="s">
        <v>19</v>
      </c>
      <c r="O195" s="25">
        <f>SUM(G195)</f>
        <v>31111</v>
      </c>
      <c r="P195" s="25">
        <f>SUM(H195)</f>
        <v>49000</v>
      </c>
      <c r="R195"/>
      <c r="S195"/>
    </row>
    <row r="196" spans="1:19" s="22" customFormat="1" ht="12.75">
      <c r="A196" s="11">
        <v>190</v>
      </c>
      <c r="B196" s="12" t="str">
        <f>'Qualité de vie'!A161</f>
        <v>Palaos</v>
      </c>
      <c r="C196" s="20">
        <f>SUM('Bulletin (détails)'!T161)</f>
        <v>8.07002886883502</v>
      </c>
      <c r="D196" s="21" t="s">
        <v>15</v>
      </c>
      <c r="E196" s="11" t="s">
        <v>18</v>
      </c>
      <c r="F196" s="12"/>
      <c r="H196" s="22">
        <v>8100</v>
      </c>
      <c r="J196" s="23">
        <v>190</v>
      </c>
      <c r="K196" s="22" t="str">
        <f>'Qualité de vie'!K161</f>
        <v>Palau</v>
      </c>
      <c r="L196" s="24">
        <f>SUM('Bulletin (détails)'!T161)</f>
        <v>8.07002886883502</v>
      </c>
      <c r="M196" s="21" t="s">
        <v>15</v>
      </c>
      <c r="N196" s="23" t="s">
        <v>19</v>
      </c>
      <c r="O196" s="25">
        <f>SUM(G196)</f>
        <v>0</v>
      </c>
      <c r="P196" s="25">
        <f>SUM(H196)</f>
        <v>8100</v>
      </c>
      <c r="R196"/>
      <c r="S196"/>
    </row>
    <row r="197" spans="1:19" s="22" customFormat="1" ht="18">
      <c r="A197" s="11">
        <v>191</v>
      </c>
      <c r="B197" s="12" t="str">
        <f>'Qualité de vie'!A176</f>
        <v>République dominicaine</v>
      </c>
      <c r="C197" s="20">
        <f>SUM('Bulletin (détails)'!T176)</f>
        <v>8.060819368835022</v>
      </c>
      <c r="D197" s="21" t="s">
        <v>15</v>
      </c>
      <c r="E197" s="11" t="s">
        <v>18</v>
      </c>
      <c r="F197" s="12"/>
      <c r="H197" s="22">
        <v>9400</v>
      </c>
      <c r="J197" s="23">
        <v>191</v>
      </c>
      <c r="K197" s="22" t="str">
        <f>'Qualité de vie'!K176</f>
        <v>Dominican Republic</v>
      </c>
      <c r="L197" s="24">
        <f>SUM('Bulletin (détails)'!T176)</f>
        <v>8.060819368835022</v>
      </c>
      <c r="M197" s="21" t="s">
        <v>15</v>
      </c>
      <c r="N197" s="23" t="s">
        <v>19</v>
      </c>
      <c r="O197" s="25">
        <f>SUM(G197)</f>
        <v>0</v>
      </c>
      <c r="P197" s="25">
        <f>SUM(H197)</f>
        <v>9400</v>
      </c>
      <c r="R197"/>
      <c r="S197"/>
    </row>
    <row r="198" spans="1:19" s="22" customFormat="1" ht="12.75">
      <c r="A198" s="11">
        <v>197</v>
      </c>
      <c r="B198" s="12" t="str">
        <f>'Qualité de vie'!A68</f>
        <v>Éthiopie</v>
      </c>
      <c r="C198" s="20">
        <f>SUM('Bulletin (détails)'!T68)</f>
        <v>7.94567134078819</v>
      </c>
      <c r="D198" s="21" t="s">
        <v>15</v>
      </c>
      <c r="E198" s="11" t="s">
        <v>18</v>
      </c>
      <c r="F198" s="12"/>
      <c r="H198" s="22">
        <v>1100</v>
      </c>
      <c r="J198" s="23">
        <v>197</v>
      </c>
      <c r="K198" s="22" t="str">
        <f>'Qualité de vie'!K68</f>
        <v>Ethiopia</v>
      </c>
      <c r="L198" s="24">
        <f>SUM('Bulletin (détails)'!T68)</f>
        <v>7.94567134078819</v>
      </c>
      <c r="M198" s="21" t="s">
        <v>15</v>
      </c>
      <c r="N198" s="23" t="s">
        <v>19</v>
      </c>
      <c r="O198" s="25">
        <f>SUM(G198)</f>
        <v>0</v>
      </c>
      <c r="P198" s="25">
        <f>SUM(H198)</f>
        <v>1100</v>
      </c>
      <c r="R198"/>
      <c r="S198"/>
    </row>
    <row r="199" spans="1:19" s="22" customFormat="1" ht="12.75">
      <c r="A199" s="11">
        <v>193</v>
      </c>
      <c r="B199" s="12" t="str">
        <f>'Qualité de vie'!A24</f>
        <v>Bahreïn</v>
      </c>
      <c r="C199" s="20">
        <f>SUM('Bulletin (détails)'!T24)</f>
        <v>7.727528868835021</v>
      </c>
      <c r="D199" s="21" t="s">
        <v>15</v>
      </c>
      <c r="E199" s="11" t="s">
        <v>18</v>
      </c>
      <c r="F199" s="12"/>
      <c r="H199" s="22">
        <v>27900</v>
      </c>
      <c r="J199" s="23">
        <v>193</v>
      </c>
      <c r="K199" s="22" t="str">
        <f>'Qualité de vie'!K24</f>
        <v>Bahrain</v>
      </c>
      <c r="L199" s="24">
        <f>SUM('Bulletin (détails)'!T24)</f>
        <v>7.727528868835021</v>
      </c>
      <c r="M199" s="21" t="s">
        <v>15</v>
      </c>
      <c r="N199" s="23" t="s">
        <v>19</v>
      </c>
      <c r="O199" s="25">
        <f>SUM(G199)</f>
        <v>0</v>
      </c>
      <c r="P199" s="25">
        <f>SUM(H199)</f>
        <v>27900</v>
      </c>
      <c r="R199"/>
      <c r="S199"/>
    </row>
    <row r="200" spans="1:19" s="22" customFormat="1" ht="12.75">
      <c r="A200" s="11">
        <v>194</v>
      </c>
      <c r="B200" s="12" t="str">
        <f>'Qualité de vie'!A6</f>
        <v>Afghanistan</v>
      </c>
      <c r="C200" s="20">
        <f>SUM('Bulletin (détails)'!T6)</f>
        <v>7.60287886883502</v>
      </c>
      <c r="D200" s="21" t="s">
        <v>15</v>
      </c>
      <c r="E200" s="11" t="s">
        <v>18</v>
      </c>
      <c r="F200" s="12"/>
      <c r="H200" s="22">
        <v>1000</v>
      </c>
      <c r="J200" s="23">
        <v>194</v>
      </c>
      <c r="K200" s="22" t="str">
        <f>'Qualité de vie'!K6</f>
        <v>Afghanistan</v>
      </c>
      <c r="L200" s="24">
        <f>SUM('Bulletin (détails)'!T6)</f>
        <v>7.60287886883502</v>
      </c>
      <c r="M200" s="21" t="s">
        <v>15</v>
      </c>
      <c r="N200" s="23" t="s">
        <v>19</v>
      </c>
      <c r="O200" s="25">
        <f>SUM(G200)</f>
        <v>0</v>
      </c>
      <c r="P200" s="25">
        <f>SUM(H200)</f>
        <v>1000</v>
      </c>
      <c r="R200"/>
      <c r="S200"/>
    </row>
    <row r="201" spans="1:19" s="22" customFormat="1" ht="12.75">
      <c r="A201" s="11">
        <v>196</v>
      </c>
      <c r="B201" s="12" t="str">
        <f>'Qualité de vie'!A173</f>
        <v>Qatar</v>
      </c>
      <c r="C201" s="20">
        <f>SUM('Bulletin (détails)'!T173)</f>
        <v>7.419078868835021</v>
      </c>
      <c r="D201" s="21" t="s">
        <v>15</v>
      </c>
      <c r="E201" s="11" t="s">
        <v>18</v>
      </c>
      <c r="F201" s="12"/>
      <c r="H201" s="22">
        <v>104300</v>
      </c>
      <c r="J201" s="23">
        <v>196</v>
      </c>
      <c r="K201" s="22" t="str">
        <f>'Qualité de vie'!K173</f>
        <v>Qatar</v>
      </c>
      <c r="L201" s="24">
        <f>SUM('Bulletin (détails)'!T173)</f>
        <v>7.419078868835021</v>
      </c>
      <c r="M201" s="21" t="s">
        <v>15</v>
      </c>
      <c r="N201" s="23" t="s">
        <v>19</v>
      </c>
      <c r="O201" s="25">
        <f>SUM(G201)</f>
        <v>0</v>
      </c>
      <c r="P201" s="25">
        <f>SUM(H201)</f>
        <v>104300</v>
      </c>
      <c r="R201"/>
      <c r="S201"/>
    </row>
    <row r="202" spans="1:19" s="22" customFormat="1" ht="12.75">
      <c r="A202" s="11">
        <v>198</v>
      </c>
      <c r="B202" s="12" t="str">
        <f>'Qualité de vie'!A27</f>
        <v>Bélarus (Biélorussie)</v>
      </c>
      <c r="C202" s="20">
        <f>SUM('Bulletin (détails)'!T27)</f>
        <v>6.876507528046833</v>
      </c>
      <c r="D202" s="21" t="s">
        <v>15</v>
      </c>
      <c r="E202" s="11" t="s">
        <v>18</v>
      </c>
      <c r="F202" s="12"/>
      <c r="H202" s="22">
        <v>15200</v>
      </c>
      <c r="J202" s="23">
        <v>198</v>
      </c>
      <c r="K202" s="22" t="str">
        <f>'Qualité de vie'!K27</f>
        <v>Belarus</v>
      </c>
      <c r="L202" s="24">
        <f>SUM('Bulletin (détails)'!T27)</f>
        <v>6.876507528046833</v>
      </c>
      <c r="M202" s="21" t="s">
        <v>15</v>
      </c>
      <c r="N202" s="23" t="s">
        <v>19</v>
      </c>
      <c r="O202" s="25">
        <f>SUM(G202)</f>
        <v>0</v>
      </c>
      <c r="P202" s="25">
        <f>SUM(H202)</f>
        <v>15200</v>
      </c>
      <c r="R202"/>
      <c r="S202"/>
    </row>
    <row r="203" spans="1:19" s="22" customFormat="1" ht="26.25">
      <c r="A203" s="11">
        <v>199</v>
      </c>
      <c r="B203" s="12" t="str">
        <f>'Qualité de vie'!A117</f>
        <v>Laos (République démocratique populaire)</v>
      </c>
      <c r="C203" s="20">
        <f>SUM('Bulletin (détails)'!T117)</f>
        <v>6.400021340788188</v>
      </c>
      <c r="D203" s="21" t="s">
        <v>15</v>
      </c>
      <c r="E203" s="11" t="s">
        <v>18</v>
      </c>
      <c r="F203"/>
      <c r="H203" s="22">
        <v>2700</v>
      </c>
      <c r="J203" s="23">
        <v>199</v>
      </c>
      <c r="K203" s="22" t="str">
        <f>'Qualité de vie'!K117</f>
        <v>Lao People's Democratic Republic</v>
      </c>
      <c r="L203" s="24">
        <f>SUM('Bulletin (détails)'!T117)</f>
        <v>6.400021340788188</v>
      </c>
      <c r="M203" s="21" t="s">
        <v>15</v>
      </c>
      <c r="N203" s="23" t="s">
        <v>19</v>
      </c>
      <c r="O203" s="25">
        <f>SUM(G203)</f>
        <v>0</v>
      </c>
      <c r="P203" s="25">
        <f>SUM(H203)</f>
        <v>2700</v>
      </c>
      <c r="R203"/>
      <c r="S203"/>
    </row>
    <row r="204" spans="1:19" s="22" customFormat="1" ht="17.25" customHeight="1">
      <c r="A204" s="11">
        <v>200</v>
      </c>
      <c r="B204" s="12" t="str">
        <f>'Qualité de vie'!A108</f>
        <v>Jamaïque</v>
      </c>
      <c r="C204" s="20">
        <f>SUM('Bulletin (détails)'!T108)</f>
        <v>5.9685405000000005</v>
      </c>
      <c r="D204" s="21" t="s">
        <v>15</v>
      </c>
      <c r="E204" s="11" t="s">
        <v>18</v>
      </c>
      <c r="F204" s="12"/>
      <c r="H204" s="22">
        <v>9100</v>
      </c>
      <c r="J204" s="23">
        <v>200</v>
      </c>
      <c r="K204" s="22" t="str">
        <f>'Qualité de vie'!K108</f>
        <v>Jamaica</v>
      </c>
      <c r="L204" s="24">
        <f>SUM('Bulletin (détails)'!T108)</f>
        <v>5.9685405000000005</v>
      </c>
      <c r="M204" s="21" t="s">
        <v>15</v>
      </c>
      <c r="N204" s="23" t="s">
        <v>19</v>
      </c>
      <c r="O204" s="25">
        <f>SUM(G204)</f>
        <v>0</v>
      </c>
      <c r="P204" s="25">
        <f>SUM(H204)</f>
        <v>9100</v>
      </c>
      <c r="R204"/>
      <c r="S204"/>
    </row>
    <row r="205" spans="1:19" s="22" customFormat="1" ht="12.75">
      <c r="A205" s="11">
        <v>201</v>
      </c>
      <c r="B205" s="12" t="str">
        <f>'Qualité de vie'!A146</f>
        <v>Myanmar (Ex-Birmanie)</v>
      </c>
      <c r="C205" s="20">
        <f>SUM('Bulletin (détails)'!T146)</f>
        <v>5.663546340788189</v>
      </c>
      <c r="D205" s="21" t="s">
        <v>15</v>
      </c>
      <c r="E205" s="11" t="s">
        <v>18</v>
      </c>
      <c r="F205" s="12"/>
      <c r="H205" s="22">
        <v>1246</v>
      </c>
      <c r="J205" s="23">
        <v>201</v>
      </c>
      <c r="K205" s="22" t="str">
        <f>'Qualité de vie'!K146</f>
        <v>Myanmar</v>
      </c>
      <c r="L205" s="24">
        <f>SUM('Bulletin (détails)'!T146)</f>
        <v>5.663546340788189</v>
      </c>
      <c r="M205" s="21" t="s">
        <v>15</v>
      </c>
      <c r="N205" s="23" t="s">
        <v>19</v>
      </c>
      <c r="O205" s="25">
        <f>SUM(G205)</f>
        <v>0</v>
      </c>
      <c r="P205" s="25">
        <f>SUM(H205)</f>
        <v>1246</v>
      </c>
      <c r="R205"/>
      <c r="S205"/>
    </row>
    <row r="206" spans="1:19" s="22" customFormat="1" ht="18">
      <c r="A206" s="11">
        <v>202</v>
      </c>
      <c r="B206" s="12" t="str">
        <f>'Qualité de vie'!A164</f>
        <v>Papouasie-Nouvelle-Guinée</v>
      </c>
      <c r="C206" s="20">
        <f>SUM('Bulletin (détails)'!T164)</f>
        <v>5.169561840788189</v>
      </c>
      <c r="D206" s="21" t="s">
        <v>15</v>
      </c>
      <c r="E206" s="11" t="s">
        <v>18</v>
      </c>
      <c r="F206" s="12"/>
      <c r="H206" s="22">
        <v>2600</v>
      </c>
      <c r="J206" s="23">
        <v>202</v>
      </c>
      <c r="K206" s="22" t="str">
        <f>'Qualité de vie'!K164</f>
        <v>Papua New Guinea</v>
      </c>
      <c r="L206" s="24">
        <f>SUM('Bulletin (détails)'!T164)</f>
        <v>5.169561840788189</v>
      </c>
      <c r="M206" s="21" t="s">
        <v>15</v>
      </c>
      <c r="N206" s="23" t="s">
        <v>19</v>
      </c>
      <c r="O206" s="25">
        <f>SUM(G206)</f>
        <v>0</v>
      </c>
      <c r="P206" s="25">
        <f>SUM(H206)</f>
        <v>2600</v>
      </c>
      <c r="R206"/>
      <c r="S206"/>
    </row>
    <row r="207" spans="1:19" s="22" customFormat="1" ht="12.75">
      <c r="A207" s="11">
        <v>203</v>
      </c>
      <c r="B207" s="12" t="str">
        <f>'Qualité de vie'!A42</f>
        <v>Cameroun</v>
      </c>
      <c r="C207" s="20">
        <f>SUM('Bulletin (détails)'!T42)</f>
        <v>5.120071340788189</v>
      </c>
      <c r="D207" s="21" t="s">
        <v>15</v>
      </c>
      <c r="E207" s="11" t="s">
        <v>18</v>
      </c>
      <c r="F207" s="12"/>
      <c r="H207" s="22">
        <v>2300</v>
      </c>
      <c r="J207" s="23">
        <v>203</v>
      </c>
      <c r="K207" s="22" t="str">
        <f>'Qualité de vie'!K42</f>
        <v>Cameroon</v>
      </c>
      <c r="L207" s="24">
        <f>SUM('Bulletin (détails)'!T42)</f>
        <v>5.120071340788189</v>
      </c>
      <c r="M207" s="21" t="s">
        <v>15</v>
      </c>
      <c r="N207" s="23" t="s">
        <v>19</v>
      </c>
      <c r="O207" s="25">
        <f>SUM(G207)</f>
        <v>0</v>
      </c>
      <c r="P207" s="25">
        <f>SUM(H207)</f>
        <v>2300</v>
      </c>
      <c r="R207"/>
      <c r="S207"/>
    </row>
    <row r="208" spans="1:19" s="22" customFormat="1" ht="18">
      <c r="A208" s="11">
        <v>204</v>
      </c>
      <c r="B208" s="12" t="str">
        <f>'Qualité de vie'!A83</f>
        <v>Guinée équatoriale</v>
      </c>
      <c r="C208" s="20">
        <f>SUM('Bulletin (détails)'!T83)</f>
        <v>5.084321340788188</v>
      </c>
      <c r="D208" s="21" t="s">
        <v>15</v>
      </c>
      <c r="E208" s="11" t="s">
        <v>18</v>
      </c>
      <c r="F208" s="12"/>
      <c r="H208" s="22">
        <v>19600</v>
      </c>
      <c r="J208" s="23">
        <v>204</v>
      </c>
      <c r="K208" s="22" t="str">
        <f>'Qualité de vie'!K83</f>
        <v>Equatorial Guinea</v>
      </c>
      <c r="L208" s="24">
        <f>SUM('Bulletin (détails)'!T83)</f>
        <v>5.084321340788188</v>
      </c>
      <c r="M208" s="21" t="s">
        <v>15</v>
      </c>
      <c r="N208" s="23" t="s">
        <v>19</v>
      </c>
      <c r="O208" s="25">
        <f>SUM(G208)</f>
        <v>0</v>
      </c>
      <c r="P208" s="25">
        <f>SUM(H208)</f>
        <v>19600</v>
      </c>
      <c r="R208"/>
      <c r="S208"/>
    </row>
    <row r="209" spans="1:19" s="22" customFormat="1" ht="12.75">
      <c r="A209" s="11">
        <v>205</v>
      </c>
      <c r="B209" s="12" t="str">
        <f>'Qualité de vie'!A16</f>
        <v>Arabie saoudite</v>
      </c>
      <c r="C209" s="20">
        <f>SUM('Bulletin (détails)'!T16)</f>
        <v>4.485058840788189</v>
      </c>
      <c r="D209" s="21" t="s">
        <v>15</v>
      </c>
      <c r="E209" s="11" t="s">
        <v>18</v>
      </c>
      <c r="F209" s="12"/>
      <c r="H209" s="22">
        <v>24500</v>
      </c>
      <c r="J209" s="23">
        <v>205</v>
      </c>
      <c r="K209" s="22" t="str">
        <f>'Qualité de vie'!K16</f>
        <v>Saudi Arabia</v>
      </c>
      <c r="L209" s="24">
        <f>SUM('Bulletin (détails)'!T16)</f>
        <v>4.485058840788189</v>
      </c>
      <c r="M209" s="21" t="s">
        <v>15</v>
      </c>
      <c r="N209" s="23" t="s">
        <v>19</v>
      </c>
      <c r="O209" s="25">
        <f>SUM(G209)</f>
        <v>0</v>
      </c>
      <c r="P209" s="25">
        <f>SUM(H209)</f>
        <v>24500</v>
      </c>
      <c r="R209"/>
      <c r="S209"/>
    </row>
    <row r="210" spans="1:19" s="22" customFormat="1" ht="12.75">
      <c r="A210" s="11">
        <v>207</v>
      </c>
      <c r="B210" s="12" t="str">
        <f>'Qualité de vie'!A221</f>
        <v>Turquie</v>
      </c>
      <c r="C210" s="20">
        <f>SUM('Bulletin (détails)'!T221)</f>
        <v>4.4652</v>
      </c>
      <c r="D210" s="21" t="s">
        <v>15</v>
      </c>
      <c r="E210" s="11" t="s">
        <v>18</v>
      </c>
      <c r="F210" s="12"/>
      <c r="G210" s="22">
        <v>5940</v>
      </c>
      <c r="H210" s="22">
        <v>14700</v>
      </c>
      <c r="J210" s="23">
        <v>207</v>
      </c>
      <c r="K210" s="22" t="str">
        <f>'Qualité de vie'!K221</f>
        <v>Turkey</v>
      </c>
      <c r="L210" s="24">
        <f>SUM('Bulletin (détails)'!T221)</f>
        <v>4.4652</v>
      </c>
      <c r="M210" s="21" t="s">
        <v>15</v>
      </c>
      <c r="N210" s="23" t="s">
        <v>19</v>
      </c>
      <c r="O210" s="25">
        <f>SUM(G210)</f>
        <v>5940</v>
      </c>
      <c r="P210" s="25">
        <f>SUM(H210)</f>
        <v>14700</v>
      </c>
      <c r="R210"/>
      <c r="S210"/>
    </row>
    <row r="211" spans="1:19" s="22" customFormat="1" ht="12.75">
      <c r="A211" s="11">
        <v>206</v>
      </c>
      <c r="B211" s="12" t="str">
        <f>'Qualité de vie'!A202</f>
        <v>Soudan du Sud</v>
      </c>
      <c r="C211" s="20">
        <f>SUM('Bulletin (détails)'!T202)</f>
        <v>4.464758840788188</v>
      </c>
      <c r="D211" s="21" t="s">
        <v>15</v>
      </c>
      <c r="E211" s="11" t="s">
        <v>18</v>
      </c>
      <c r="F211" s="12"/>
      <c r="H211" s="22">
        <v>2800</v>
      </c>
      <c r="J211" s="23">
        <v>206</v>
      </c>
      <c r="K211" s="22" t="str">
        <f>'Qualité de vie'!K202</f>
        <v>South Soudan</v>
      </c>
      <c r="L211" s="24">
        <f>SUM('Bulletin (détails)'!T202)</f>
        <v>4.464758840788188</v>
      </c>
      <c r="M211" s="21" t="s">
        <v>15</v>
      </c>
      <c r="N211" s="23" t="s">
        <v>19</v>
      </c>
      <c r="O211" s="25">
        <f>SUM(G211)</f>
        <v>0</v>
      </c>
      <c r="P211" s="25">
        <f>SUM(H211)</f>
        <v>2800</v>
      </c>
      <c r="R211"/>
      <c r="S211"/>
    </row>
    <row r="212" spans="1:19" s="22" customFormat="1" ht="12.75">
      <c r="A212" s="11">
        <v>208</v>
      </c>
      <c r="B212" s="12" t="str">
        <f>'Qualité de vie'!A213</f>
        <v>Thaïlande</v>
      </c>
      <c r="C212" s="20">
        <f>SUM('Bulletin (détails)'!T213)</f>
        <v>4.344425</v>
      </c>
      <c r="D212" s="21" t="s">
        <v>15</v>
      </c>
      <c r="E212" s="11" t="s">
        <v>18</v>
      </c>
      <c r="F212" s="12"/>
      <c r="H212" s="22">
        <v>9500</v>
      </c>
      <c r="J212" s="23">
        <v>208</v>
      </c>
      <c r="K212" s="22" t="str">
        <f>'Qualité de vie'!K213</f>
        <v>Thailand</v>
      </c>
      <c r="L212" s="24">
        <f>SUM('Bulletin (détails)'!T213)</f>
        <v>4.344425</v>
      </c>
      <c r="M212" s="21" t="s">
        <v>15</v>
      </c>
      <c r="N212" s="23" t="s">
        <v>19</v>
      </c>
      <c r="O212" s="25">
        <f>SUM(G212)</f>
        <v>0</v>
      </c>
      <c r="P212" s="25">
        <f>SUM(H212)</f>
        <v>9500</v>
      </c>
      <c r="R212"/>
      <c r="S212"/>
    </row>
    <row r="213" spans="1:19" s="22" customFormat="1" ht="12.75">
      <c r="A213" s="11">
        <v>209</v>
      </c>
      <c r="B213" s="12" t="str">
        <f>'Qualité de vie'!A101</f>
        <v>Indonésie</v>
      </c>
      <c r="C213" s="20">
        <f>SUM('Bulletin (détails)'!T101)</f>
        <v>4.3094</v>
      </c>
      <c r="D213" s="21" t="s">
        <v>15</v>
      </c>
      <c r="E213" s="11" t="s">
        <v>18</v>
      </c>
      <c r="F213" s="12"/>
      <c r="H213" s="22">
        <v>4700</v>
      </c>
      <c r="J213" s="23">
        <v>209</v>
      </c>
      <c r="K213" s="22" t="str">
        <f>'Qualité de vie'!K101</f>
        <v>Indonesia</v>
      </c>
      <c r="L213" s="24">
        <f>SUM('Bulletin (détails)'!T101)</f>
        <v>4.3094</v>
      </c>
      <c r="M213" s="21" t="s">
        <v>15</v>
      </c>
      <c r="N213" s="23" t="s">
        <v>19</v>
      </c>
      <c r="O213" s="25">
        <f>SUM(G213)</f>
        <v>0</v>
      </c>
      <c r="P213" s="25">
        <f>SUM(H213)</f>
        <v>4700</v>
      </c>
      <c r="R213"/>
      <c r="S213"/>
    </row>
    <row r="214" spans="1:19" s="22" customFormat="1" ht="12.75">
      <c r="A214" s="11">
        <v>210</v>
      </c>
      <c r="B214" s="12" t="str">
        <f>'Qualité de vie'!A9</f>
        <v>Algérie</v>
      </c>
      <c r="C214" s="20">
        <f>SUM('Bulletin (détails)'!T9)</f>
        <v>4.2751</v>
      </c>
      <c r="D214" s="21" t="s">
        <v>15</v>
      </c>
      <c r="E214" s="11" t="s">
        <v>18</v>
      </c>
      <c r="F214" s="12"/>
      <c r="H214" s="22">
        <v>7400</v>
      </c>
      <c r="J214" s="23">
        <v>210</v>
      </c>
      <c r="K214" s="22" t="str">
        <f>'Qualité de vie'!K9</f>
        <v>Algeria</v>
      </c>
      <c r="L214" s="24">
        <f>SUM('Bulletin (détails)'!T9)</f>
        <v>4.2751</v>
      </c>
      <c r="M214" s="21" t="s">
        <v>15</v>
      </c>
      <c r="N214" s="23" t="s">
        <v>19</v>
      </c>
      <c r="O214" s="25">
        <f>SUM(G214)</f>
        <v>0</v>
      </c>
      <c r="P214" s="25">
        <f>SUM(H214)</f>
        <v>7400</v>
      </c>
      <c r="R214"/>
      <c r="S214"/>
    </row>
    <row r="215" spans="1:19" s="22" customFormat="1" ht="12.75">
      <c r="A215" s="11">
        <v>211</v>
      </c>
      <c r="B215" s="12" t="str">
        <f>'Qualité de vie'!A12</f>
        <v>Angola</v>
      </c>
      <c r="C215" s="20">
        <f>SUM('Bulletin (détails)'!T12)</f>
        <v>4.100395840788188</v>
      </c>
      <c r="D215" s="21" t="s">
        <v>15</v>
      </c>
      <c r="E215" s="11" t="s">
        <v>18</v>
      </c>
      <c r="F215" s="12"/>
      <c r="H215" s="22">
        <v>6000</v>
      </c>
      <c r="J215" s="23">
        <v>211</v>
      </c>
      <c r="K215" s="22" t="str">
        <f>'Qualité de vie'!K12</f>
        <v>Angola</v>
      </c>
      <c r="L215" s="24">
        <f>SUM('Bulletin (détails)'!T12)</f>
        <v>4.100395840788188</v>
      </c>
      <c r="M215" s="21" t="s">
        <v>15</v>
      </c>
      <c r="N215" s="23" t="s">
        <v>19</v>
      </c>
      <c r="O215" s="25">
        <f>SUM(G215)</f>
        <v>0</v>
      </c>
      <c r="P215" s="25">
        <f>SUM(H215)</f>
        <v>6000</v>
      </c>
      <c r="R215"/>
      <c r="S215"/>
    </row>
    <row r="216" spans="1:19" s="22" customFormat="1" ht="12.75">
      <c r="A216" s="11">
        <v>212</v>
      </c>
      <c r="B216" s="12" t="str">
        <f>'Qualité de vie'!A182</f>
        <v>Rwanda</v>
      </c>
      <c r="C216" s="20">
        <f>SUM('Bulletin (détails)'!T182)</f>
        <v>4.0517213407881885</v>
      </c>
      <c r="D216" s="21" t="s">
        <v>15</v>
      </c>
      <c r="E216" s="11" t="s">
        <v>18</v>
      </c>
      <c r="F216" s="12"/>
      <c r="H216" s="22">
        <v>1400</v>
      </c>
      <c r="J216" s="23">
        <v>212</v>
      </c>
      <c r="K216" s="22" t="str">
        <f>'Qualité de vie'!K182</f>
        <v>Rwanda</v>
      </c>
      <c r="L216" s="24">
        <f>SUM('Bulletin (détails)'!T182)</f>
        <v>4.0517213407881885</v>
      </c>
      <c r="M216" s="21" t="s">
        <v>15</v>
      </c>
      <c r="N216" s="23" t="s">
        <v>19</v>
      </c>
      <c r="O216" s="25">
        <f>SUM(G216)</f>
        <v>0</v>
      </c>
      <c r="P216" s="25">
        <f>SUM(H216)</f>
        <v>1400</v>
      </c>
      <c r="R216"/>
      <c r="S216"/>
    </row>
    <row r="217" spans="1:19" s="22" customFormat="1" ht="18">
      <c r="A217" s="11">
        <v>213</v>
      </c>
      <c r="B217" s="12" t="str">
        <f>'Qualité de vie'!A102</f>
        <v>Iran (République islamique d')</v>
      </c>
      <c r="C217" s="20">
        <f>SUM('Bulletin (détails)'!T102)</f>
        <v>3.9309000000000003</v>
      </c>
      <c r="D217" s="21" t="s">
        <v>15</v>
      </c>
      <c r="E217" s="11" t="s">
        <v>18</v>
      </c>
      <c r="F217" s="12"/>
      <c r="H217" s="22">
        <v>13200</v>
      </c>
      <c r="J217" s="23">
        <v>213</v>
      </c>
      <c r="K217" s="22" t="str">
        <f>'Qualité de vie'!K102</f>
        <v>Iran (Islamic Republic of)</v>
      </c>
      <c r="L217" s="24">
        <f>SUM('Bulletin (détails)'!T102)</f>
        <v>3.9309000000000003</v>
      </c>
      <c r="M217" s="21" t="s">
        <v>15</v>
      </c>
      <c r="N217" s="23" t="s">
        <v>19</v>
      </c>
      <c r="O217" s="25">
        <f>SUM(G217)</f>
        <v>0</v>
      </c>
      <c r="P217" s="25">
        <f>SUM(H217)</f>
        <v>13200</v>
      </c>
      <c r="R217"/>
      <c r="S217"/>
    </row>
    <row r="218" spans="1:19" s="22" customFormat="1" ht="12.75">
      <c r="A218" s="11">
        <v>214</v>
      </c>
      <c r="B218" s="12" t="str">
        <f>'Qualité de vie'!A159</f>
        <v>Ouzbékistan</v>
      </c>
      <c r="C218" s="20">
        <f>SUM('Bulletin (détails)'!T159)</f>
        <v>3.7623000000000006</v>
      </c>
      <c r="D218" s="21" t="s">
        <v>15</v>
      </c>
      <c r="E218" s="11" t="s">
        <v>18</v>
      </c>
      <c r="F218" s="12"/>
      <c r="H218" s="22">
        <v>3300</v>
      </c>
      <c r="J218" s="23">
        <v>214</v>
      </c>
      <c r="K218" s="22" t="str">
        <f>'Qualité de vie'!K159</f>
        <v>Uzbekistan</v>
      </c>
      <c r="L218" s="24">
        <f>SUM('Bulletin (détails)'!T159)</f>
        <v>3.7623000000000006</v>
      </c>
      <c r="M218" s="21" t="s">
        <v>15</v>
      </c>
      <c r="N218" s="23" t="s">
        <v>19</v>
      </c>
      <c r="O218" s="25">
        <f>SUM(G218)</f>
        <v>0</v>
      </c>
      <c r="P218" s="25">
        <f>SUM(H218)</f>
        <v>3300</v>
      </c>
      <c r="R218"/>
      <c r="S218"/>
    </row>
    <row r="219" spans="1:19" s="22" customFormat="1" ht="12.75">
      <c r="A219" s="11">
        <v>215</v>
      </c>
      <c r="B219" s="12" t="str">
        <f>'Qualité de vie'!A55</f>
        <v>Côte d'Ivoire</v>
      </c>
      <c r="C219" s="20">
        <f>SUM('Bulletin (détails)'!T55)</f>
        <v>3.3768463407881883</v>
      </c>
      <c r="D219" s="21" t="s">
        <v>15</v>
      </c>
      <c r="E219" s="11" t="s">
        <v>18</v>
      </c>
      <c r="F219" s="12"/>
      <c r="H219" s="22">
        <v>1600</v>
      </c>
      <c r="J219" s="23">
        <v>215</v>
      </c>
      <c r="K219" s="22" t="str">
        <f>'Qualité de vie'!K55</f>
        <v>Cote d'Ivoire</v>
      </c>
      <c r="L219" s="24">
        <f>SUM('Bulletin (détails)'!T55)</f>
        <v>3.3768463407881883</v>
      </c>
      <c r="M219" s="21" t="s">
        <v>15</v>
      </c>
      <c r="N219" s="23" t="s">
        <v>19</v>
      </c>
      <c r="O219" s="25">
        <f>SUM(G219)</f>
        <v>0</v>
      </c>
      <c r="P219" s="25">
        <f>SUM(H219)</f>
        <v>1600</v>
      </c>
      <c r="R219"/>
      <c r="S219"/>
    </row>
    <row r="220" spans="1:19" s="22" customFormat="1" ht="12.75">
      <c r="A220" s="11">
        <v>216</v>
      </c>
      <c r="B220" s="12" t="str">
        <f>'Qualité de vie'!A22</f>
        <v>Azerbaïdjan</v>
      </c>
      <c r="C220" s="20">
        <f>SUM('Bulletin (détails)'!T22)</f>
        <v>3.3536588407881887</v>
      </c>
      <c r="D220" s="21" t="s">
        <v>15</v>
      </c>
      <c r="E220" s="11" t="s">
        <v>18</v>
      </c>
      <c r="F220" s="12"/>
      <c r="H220" s="22">
        <v>10300</v>
      </c>
      <c r="J220" s="23">
        <v>216</v>
      </c>
      <c r="K220" s="22" t="str">
        <f>'Qualité de vie'!K22</f>
        <v>Azerbaijan</v>
      </c>
      <c r="L220" s="24">
        <f>SUM('Bulletin (détails)'!T22)</f>
        <v>3.3536588407881887</v>
      </c>
      <c r="M220" s="21" t="s">
        <v>15</v>
      </c>
      <c r="N220" s="23" t="s">
        <v>19</v>
      </c>
      <c r="O220" s="25">
        <f>SUM(G220)</f>
        <v>0</v>
      </c>
      <c r="P220" s="25">
        <f>SUM(H220)</f>
        <v>10300</v>
      </c>
      <c r="R220"/>
      <c r="S220"/>
    </row>
    <row r="221" spans="1:19" s="22" customFormat="1" ht="12.75">
      <c r="A221" s="11">
        <v>217</v>
      </c>
      <c r="B221" s="12" t="str">
        <f>'Qualité de vie'!A84</f>
        <v>Guinée-Bissau</v>
      </c>
      <c r="C221" s="20">
        <f>SUM('Bulletin (détails)'!T84)</f>
        <v>3.1447213407881884</v>
      </c>
      <c r="D221" s="21" t="s">
        <v>15</v>
      </c>
      <c r="E221" s="11" t="s">
        <v>18</v>
      </c>
      <c r="F221" s="12"/>
      <c r="H221" s="22">
        <v>1200</v>
      </c>
      <c r="J221" s="23">
        <v>217</v>
      </c>
      <c r="K221" s="22" t="str">
        <f>'Qualité de vie'!K84</f>
        <v>Guinea-Bissau </v>
      </c>
      <c r="L221" s="24">
        <f>SUM('Bulletin (détails)'!T84)</f>
        <v>3.1447213407881884</v>
      </c>
      <c r="M221" s="21" t="s">
        <v>15</v>
      </c>
      <c r="N221" s="23" t="s">
        <v>19</v>
      </c>
      <c r="O221" s="25">
        <f>SUM(G221)</f>
        <v>0</v>
      </c>
      <c r="P221" s="25">
        <f>SUM(H221)</f>
        <v>1200</v>
      </c>
      <c r="R221"/>
      <c r="S221"/>
    </row>
    <row r="222" spans="1:19" s="22" customFormat="1" ht="12.75">
      <c r="A222" s="11">
        <v>218</v>
      </c>
      <c r="B222" s="12" t="str">
        <f>'Qualité de vie'!A61</f>
        <v>Égypte</v>
      </c>
      <c r="C222" s="20">
        <f>SUM('Bulletin (détails)'!T61)</f>
        <v>2.9118250000000003</v>
      </c>
      <c r="D222" s="21" t="s">
        <v>15</v>
      </c>
      <c r="E222" s="11" t="s">
        <v>18</v>
      </c>
      <c r="F222" s="12"/>
      <c r="H222" s="22">
        <v>6600</v>
      </c>
      <c r="J222" s="23">
        <v>218</v>
      </c>
      <c r="K222" s="22" t="str">
        <f>'Qualité de vie'!K61</f>
        <v>Egypt</v>
      </c>
      <c r="L222" s="24">
        <f>SUM('Bulletin (détails)'!T61)</f>
        <v>2.9118250000000003</v>
      </c>
      <c r="M222" s="21" t="s">
        <v>15</v>
      </c>
      <c r="N222" s="23" t="s">
        <v>19</v>
      </c>
      <c r="O222" s="25">
        <f>SUM(G222)</f>
        <v>0</v>
      </c>
      <c r="P222" s="25">
        <f>SUM(H222)</f>
        <v>6600</v>
      </c>
      <c r="R222"/>
      <c r="S222"/>
    </row>
    <row r="223" spans="1:19" s="22" customFormat="1" ht="12.75">
      <c r="A223" s="11">
        <v>219</v>
      </c>
      <c r="B223" s="12" t="str">
        <f>'Qualité de vie'!A229</f>
        <v>Yémen</v>
      </c>
      <c r="C223" s="20">
        <f>SUM('Bulletin (détails)'!T229)</f>
        <v>2.751971340788188</v>
      </c>
      <c r="D223" s="21" t="s">
        <v>15</v>
      </c>
      <c r="E223" s="11" t="s">
        <v>18</v>
      </c>
      <c r="F223" s="12"/>
      <c r="H223" s="22">
        <v>2300</v>
      </c>
      <c r="J223" s="23">
        <v>219</v>
      </c>
      <c r="K223" s="22" t="str">
        <f>'Qualité de vie'!K229</f>
        <v>Yemen</v>
      </c>
      <c r="L223" s="24">
        <f>SUM('Bulletin (détails)'!T229)</f>
        <v>2.751971340788188</v>
      </c>
      <c r="M223" s="21" t="s">
        <v>15</v>
      </c>
      <c r="N223" s="23" t="s">
        <v>19</v>
      </c>
      <c r="O223" s="25">
        <f>SUM(G223)</f>
        <v>0</v>
      </c>
      <c r="P223" s="25">
        <f>SUM(H223)</f>
        <v>2300</v>
      </c>
      <c r="R223"/>
      <c r="S223"/>
    </row>
    <row r="224" spans="1:19" s="22" customFormat="1" ht="12.75">
      <c r="A224" s="11">
        <v>220</v>
      </c>
      <c r="B224" s="12" t="str">
        <f>'Qualité de vie'!A160</f>
        <v>Pakistan</v>
      </c>
      <c r="C224" s="20">
        <f>SUM('Bulletin (détails)'!T160)</f>
        <v>2.73815</v>
      </c>
      <c r="D224" s="21" t="s">
        <v>15</v>
      </c>
      <c r="E224" s="11" t="s">
        <v>18</v>
      </c>
      <c r="F224" s="12"/>
      <c r="H224" s="22">
        <v>2800</v>
      </c>
      <c r="J224" s="23">
        <v>220</v>
      </c>
      <c r="K224" s="22" t="str">
        <f>'Qualité de vie'!K160</f>
        <v>Pakistan</v>
      </c>
      <c r="L224" s="24">
        <f>SUM('Bulletin (détails)'!T160)</f>
        <v>2.73815</v>
      </c>
      <c r="M224" s="21" t="s">
        <v>15</v>
      </c>
      <c r="N224" s="23" t="s">
        <v>19</v>
      </c>
      <c r="O224" s="25">
        <f>SUM(G224)</f>
        <v>0</v>
      </c>
      <c r="P224" s="25">
        <f>SUM(H224)</f>
        <v>2800</v>
      </c>
      <c r="R224"/>
      <c r="S224"/>
    </row>
    <row r="225" spans="1:19" s="22" customFormat="1" ht="12.75">
      <c r="A225" s="11">
        <v>221</v>
      </c>
      <c r="B225" s="12" t="str">
        <f>'Qualité de vie'!A201</f>
        <v>Soudan (du Nord)</v>
      </c>
      <c r="C225" s="20">
        <f>SUM('Bulletin (détails)'!T201)</f>
        <v>2.510183840788188</v>
      </c>
      <c r="D225" s="21" t="s">
        <v>15</v>
      </c>
      <c r="E225" s="11" t="s">
        <v>18</v>
      </c>
      <c r="F225" s="12"/>
      <c r="H225" s="22">
        <v>2800</v>
      </c>
      <c r="J225" s="23">
        <v>221</v>
      </c>
      <c r="K225" s="22" t="str">
        <f>'Qualité de vie'!K201</f>
        <v>Sudan (North)</v>
      </c>
      <c r="L225" s="24">
        <f>SUM('Bulletin (détails)'!T201)</f>
        <v>2.510183840788188</v>
      </c>
      <c r="M225" s="21" t="s">
        <v>15</v>
      </c>
      <c r="N225" s="23" t="s">
        <v>19</v>
      </c>
      <c r="O225" s="25">
        <f>SUM(G225)</f>
        <v>0</v>
      </c>
      <c r="P225" s="25">
        <f>SUM(H225)</f>
        <v>2800</v>
      </c>
      <c r="R225"/>
      <c r="S225"/>
    </row>
    <row r="226" spans="1:19" s="22" customFormat="1" ht="12.75">
      <c r="A226" s="11">
        <v>222</v>
      </c>
      <c r="B226" s="12" t="str">
        <f>'Qualité de vie'!A228</f>
        <v>Viet Nam</v>
      </c>
      <c r="C226" s="20">
        <f>SUM('Bulletin (détails)'!T228)</f>
        <v>2.3698</v>
      </c>
      <c r="D226" s="21" t="s">
        <v>15</v>
      </c>
      <c r="E226" s="11" t="s">
        <v>18</v>
      </c>
      <c r="F226" s="12"/>
      <c r="H226" s="22">
        <v>3400</v>
      </c>
      <c r="J226" s="23">
        <v>222</v>
      </c>
      <c r="K226" s="22" t="str">
        <f>'Qualité de vie'!K228</f>
        <v>Viet Nam</v>
      </c>
      <c r="L226" s="24">
        <f>SUM('Bulletin (détails)'!T228)</f>
        <v>2.3698</v>
      </c>
      <c r="M226" s="21" t="s">
        <v>15</v>
      </c>
      <c r="N226" s="23" t="s">
        <v>19</v>
      </c>
      <c r="O226" s="25">
        <f>SUM(G226)</f>
        <v>0</v>
      </c>
      <c r="P226" s="25">
        <f>SUM(H226)</f>
        <v>3400</v>
      </c>
      <c r="R226"/>
      <c r="S226"/>
    </row>
    <row r="227" spans="1:19" s="22" customFormat="1" ht="12.75">
      <c r="A227" s="11">
        <v>223</v>
      </c>
      <c r="B227" s="12" t="str">
        <f>'Qualité de vie'!A103</f>
        <v>Iraq</v>
      </c>
      <c r="C227" s="20">
        <f>SUM('Bulletin (détails)'!T103)</f>
        <v>1.5273900000000002</v>
      </c>
      <c r="D227" s="21" t="s">
        <v>15</v>
      </c>
      <c r="E227" s="11" t="s">
        <v>18</v>
      </c>
      <c r="F227" s="12"/>
      <c r="H227" s="22">
        <v>3900</v>
      </c>
      <c r="J227" s="23">
        <v>223</v>
      </c>
      <c r="K227" s="22" t="str">
        <f>'Qualité de vie'!K103</f>
        <v>Iraq</v>
      </c>
      <c r="L227" s="24">
        <f>SUM('Bulletin (détails)'!T103)</f>
        <v>1.5273900000000002</v>
      </c>
      <c r="M227" s="21" t="s">
        <v>15</v>
      </c>
      <c r="N227" s="23" t="s">
        <v>19</v>
      </c>
      <c r="O227" s="25">
        <f>SUM(G227)</f>
        <v>0</v>
      </c>
      <c r="P227" s="25">
        <f>SUM(H227)</f>
        <v>3900</v>
      </c>
      <c r="R227"/>
      <c r="S227"/>
    </row>
    <row r="228" spans="1:19" s="22" customFormat="1" ht="18">
      <c r="A228" s="11">
        <v>224</v>
      </c>
      <c r="B228" s="12" t="str">
        <f>'Qualité de vie'!A208</f>
        <v>Syrie (République arabe syrienne)</v>
      </c>
      <c r="C228" s="20">
        <f>SUM('Bulletin (détails)'!T208)</f>
        <v>1.4314</v>
      </c>
      <c r="D228" s="21" t="s">
        <v>15</v>
      </c>
      <c r="E228" s="11" t="s">
        <v>18</v>
      </c>
      <c r="F228" s="12"/>
      <c r="H228" s="22">
        <v>5100</v>
      </c>
      <c r="J228" s="23">
        <v>224</v>
      </c>
      <c r="K228" s="22" t="str">
        <f>'Qualité de vie'!K208</f>
        <v>Syrian Arab Republic</v>
      </c>
      <c r="L228" s="24">
        <f>SUM('Bulletin (détails)'!T208)</f>
        <v>1.4314</v>
      </c>
      <c r="M228" s="21" t="s">
        <v>15</v>
      </c>
      <c r="N228" s="23" t="s">
        <v>19</v>
      </c>
      <c r="O228" s="25">
        <f>SUM(G228)</f>
        <v>0</v>
      </c>
      <c r="P228" s="25">
        <f>SUM(H228)</f>
        <v>5100</v>
      </c>
      <c r="R228"/>
      <c r="S228"/>
    </row>
    <row r="229" spans="1:19" s="22" customFormat="1" ht="12.75">
      <c r="A229" s="11">
        <v>225</v>
      </c>
      <c r="B229" s="12" t="str">
        <f>'Qualité de vie'!A220</f>
        <v>Turkménistan</v>
      </c>
      <c r="C229" s="20">
        <f>SUM('Bulletin (détails)'!T220)</f>
        <v>1.1988118407881885</v>
      </c>
      <c r="D229" s="21" t="s">
        <v>15</v>
      </c>
      <c r="E229" s="11" t="s">
        <v>18</v>
      </c>
      <c r="F229" s="12"/>
      <c r="H229" s="22">
        <v>7900</v>
      </c>
      <c r="J229" s="23">
        <v>225</v>
      </c>
      <c r="K229" s="22" t="str">
        <f>'Qualité de vie'!K220</f>
        <v>Turkmenistan</v>
      </c>
      <c r="L229" s="24">
        <f>SUM('Bulletin (détails)'!T220)</f>
        <v>1.1988118407881885</v>
      </c>
      <c r="M229" s="21" t="s">
        <v>15</v>
      </c>
      <c r="N229" s="23" t="s">
        <v>19</v>
      </c>
      <c r="O229" s="25">
        <f>SUM(G229)</f>
        <v>0</v>
      </c>
      <c r="P229" s="25">
        <f>SUM(H229)</f>
        <v>7900</v>
      </c>
      <c r="R229"/>
      <c r="S229"/>
    </row>
    <row r="230" spans="1:19" s="22" customFormat="1" ht="34.5">
      <c r="A230" s="11">
        <v>226</v>
      </c>
      <c r="B230" s="12" t="str">
        <f>'Qualité de vie'!A52</f>
        <v>Corée du Nord (République populaire démocratique de)</v>
      </c>
      <c r="C230" s="20">
        <f>SUM('Bulletin (détails)'!T52)</f>
        <v>0.8879713407881882</v>
      </c>
      <c r="D230" s="21" t="s">
        <v>15</v>
      </c>
      <c r="E230" s="11" t="s">
        <v>18</v>
      </c>
      <c r="F230" s="12"/>
      <c r="H230" s="22">
        <v>1800</v>
      </c>
      <c r="J230" s="23">
        <v>226</v>
      </c>
      <c r="K230" s="22" t="str">
        <f>'Qualité de vie'!K52</f>
        <v>North Korea, Democratic People's Republic of</v>
      </c>
      <c r="L230" s="24">
        <f>SUM('Bulletin (détails)'!T52)</f>
        <v>0.8879713407881882</v>
      </c>
      <c r="M230" s="21" t="s">
        <v>15</v>
      </c>
      <c r="N230" s="23" t="s">
        <v>19</v>
      </c>
      <c r="O230" s="25">
        <f>SUM(G230)</f>
        <v>0</v>
      </c>
      <c r="P230" s="25">
        <f>SUM(H230)</f>
        <v>1800</v>
      </c>
      <c r="R230"/>
      <c r="S230"/>
    </row>
    <row r="231" spans="1:19" s="22" customFormat="1" ht="12.75">
      <c r="A231" s="1"/>
      <c r="B231" s="12"/>
      <c r="C231" s="20"/>
      <c r="D231" s="21"/>
      <c r="E231" s="21"/>
      <c r="F231" s="12"/>
      <c r="J231" s="23"/>
      <c r="N231" s="23"/>
      <c r="O231"/>
      <c r="P231"/>
      <c r="R231"/>
      <c r="S231"/>
    </row>
    <row r="232" spans="1:19" s="22" customFormat="1" ht="12.75">
      <c r="A232" s="1"/>
      <c r="B232" s="12" t="s">
        <v>24</v>
      </c>
      <c r="C232" s="20">
        <f>AVERAGE(C5:C231)</f>
        <v>22.231606911195684</v>
      </c>
      <c r="D232" s="21" t="s">
        <v>15</v>
      </c>
      <c r="E232" s="21"/>
      <c r="F232" s="12"/>
      <c r="J232" s="23"/>
      <c r="K232" s="22" t="s">
        <v>25</v>
      </c>
      <c r="L232" s="24">
        <f>AVERAGE(L5:L230)</f>
        <v>22.231606911195684</v>
      </c>
      <c r="M232" s="21" t="s">
        <v>15</v>
      </c>
      <c r="N232" s="23"/>
      <c r="O232"/>
      <c r="P232"/>
      <c r="R232"/>
      <c r="S232"/>
    </row>
    <row r="233" spans="1:19" s="22" customFormat="1" ht="12.75">
      <c r="A233" s="1"/>
      <c r="B233" s="12"/>
      <c r="C233" s="13"/>
      <c r="D233" s="14"/>
      <c r="E233" s="14"/>
      <c r="J233" s="23"/>
      <c r="N233" s="23"/>
      <c r="O233"/>
      <c r="P233"/>
      <c r="R233"/>
      <c r="S233"/>
    </row>
    <row r="234" spans="1:19" s="22" customFormat="1" ht="23.25">
      <c r="A234" s="1"/>
      <c r="B234" s="12"/>
      <c r="C234" s="13"/>
      <c r="D234" s="14"/>
      <c r="E234" s="14"/>
      <c r="G234" s="27" t="s">
        <v>26</v>
      </c>
      <c r="H234" s="27" t="s">
        <v>27</v>
      </c>
      <c r="I234" s="27"/>
      <c r="J234" s="23"/>
      <c r="N234" s="23"/>
      <c r="O234"/>
      <c r="P234"/>
      <c r="R234"/>
      <c r="S234"/>
    </row>
    <row r="235" spans="8:9" ht="23.25">
      <c r="H235" s="27" t="s">
        <v>28</v>
      </c>
      <c r="I235" s="27"/>
    </row>
  </sheetData>
  <sheetProtection selectLockedCells="1" selectUnlockedCells="1"/>
  <hyperlinks>
    <hyperlink ref="G234" r:id="rId1" display="http://en.wikipedia.org/wiki/Median_household_income"/>
    <hyperlink ref="H234" r:id="rId2" display="http://en.wikipedia.org/wiki/List_of_countries_by_GDP_(PPP)_per_capita"/>
    <hyperlink ref="H235" r:id="rId3" display="http://www.imf.org/external/pubs/ft/weo/2010/02/weodata/weorept.aspx?sy=2010&amp;ey=2010&amp;scsm=1&amp;ssd=1&amp;sort=country&amp;ds=.&amp;br=1&amp;c=512%2C941%2C914%2C446%2C612%2C666%2C614%2C668%2C311%2C672%2C213%2C946%2C911%2C137%2C193%2C962%2C122%2C674%2C912%2C676%2C313%2C548%2C"/>
  </hyperlinks>
  <printOptions/>
  <pageMargins left="0.39375" right="0.39375" top="0.63125" bottom="0.63125" header="0.39375" footer="0.393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45"/>
  <sheetViews>
    <sheetView zoomScale="108" zoomScaleNormal="108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11.421875" defaultRowHeight="12.75"/>
  <cols>
    <col min="1" max="1" width="16.28125" style="25" customWidth="1"/>
    <col min="2" max="2" width="9.00390625" style="22" customWidth="1"/>
    <col min="3" max="3" width="10.8515625" style="22" customWidth="1"/>
    <col min="4" max="4" width="7.421875" style="22" customWidth="1"/>
    <col min="5" max="5" width="6.57421875" style="22" customWidth="1"/>
    <col min="6" max="8" width="6.8515625" style="22" customWidth="1"/>
    <col min="9" max="9" width="6.57421875" style="22" customWidth="1"/>
    <col min="10" max="10" width="6.57421875" style="28" customWidth="1"/>
    <col min="11" max="11" width="2.421875" style="25" customWidth="1"/>
    <col min="12" max="12" width="11.7109375" style="25" customWidth="1"/>
    <col min="13" max="14" width="9.00390625" style="25" customWidth="1"/>
    <col min="15" max="15" width="7.7109375" style="25" customWidth="1"/>
    <col min="16" max="16" width="9.8515625" style="25" customWidth="1"/>
    <col min="17" max="17" width="7.421875" style="25" customWidth="1"/>
    <col min="18" max="18" width="6.00390625" style="29" customWidth="1"/>
    <col min="19" max="19" width="2.57421875" style="12" customWidth="1"/>
    <col min="20" max="20" width="5.421875" style="30" customWidth="1"/>
    <col min="21" max="21" width="3.00390625" style="25" customWidth="1"/>
    <col min="22" max="16384" width="11.57421875" style="25" customWidth="1"/>
  </cols>
  <sheetData>
    <row r="1" spans="1:20" ht="12.75" customHeight="1">
      <c r="A1" s="5" t="s">
        <v>29</v>
      </c>
      <c r="B1" s="6"/>
      <c r="C1" s="6"/>
      <c r="D1" s="7"/>
      <c r="E1" s="7"/>
      <c r="F1" s="5"/>
      <c r="G1" s="8"/>
      <c r="H1" s="8"/>
      <c r="I1" s="8"/>
      <c r="J1" s="9" t="s">
        <v>30</v>
      </c>
      <c r="K1" s="8"/>
      <c r="L1" s="8"/>
      <c r="M1" s="8"/>
      <c r="N1"/>
      <c r="O1" s="12"/>
      <c r="P1" s="12"/>
      <c r="Q1" s="12"/>
      <c r="R1" s="31"/>
      <c r="S1" s="32"/>
      <c r="T1" s="29"/>
    </row>
    <row r="2" spans="1:20" ht="72" customHeight="1">
      <c r="A2" s="33" t="s">
        <v>31</v>
      </c>
      <c r="C2" s="12" t="s">
        <v>32</v>
      </c>
      <c r="G2" s="34" t="s">
        <v>33</v>
      </c>
      <c r="H2" s="35"/>
      <c r="I2" s="36"/>
      <c r="J2" s="37" t="s">
        <v>34</v>
      </c>
      <c r="K2" s="12"/>
      <c r="L2" s="32" t="s">
        <v>35</v>
      </c>
      <c r="M2" s="32" t="s">
        <v>36</v>
      </c>
      <c r="N2" s="12" t="s">
        <v>37</v>
      </c>
      <c r="O2" s="12" t="s">
        <v>38</v>
      </c>
      <c r="P2" s="12" t="s">
        <v>39</v>
      </c>
      <c r="Q2" s="12" t="s">
        <v>40</v>
      </c>
      <c r="R2" s="31" t="s">
        <v>41</v>
      </c>
      <c r="S2" s="32"/>
      <c r="T2" s="29" t="s">
        <v>4</v>
      </c>
    </row>
    <row r="3" spans="2:20" ht="60.75">
      <c r="B3" s="32" t="s">
        <v>42</v>
      </c>
      <c r="C3" s="12" t="s">
        <v>43</v>
      </c>
      <c r="D3" s="32" t="s">
        <v>44</v>
      </c>
      <c r="E3" s="32" t="s">
        <v>45</v>
      </c>
      <c r="F3" s="32" t="s">
        <v>46</v>
      </c>
      <c r="G3" s="32" t="s">
        <v>47</v>
      </c>
      <c r="H3" s="32" t="s">
        <v>48</v>
      </c>
      <c r="I3" s="32" t="s">
        <v>49</v>
      </c>
      <c r="J3" s="38" t="s">
        <v>50</v>
      </c>
      <c r="K3" s="39"/>
      <c r="L3" s="40">
        <v>0.25</v>
      </c>
      <c r="M3" s="40">
        <v>0.05</v>
      </c>
      <c r="N3" s="41">
        <v>0.05</v>
      </c>
      <c r="O3" s="41">
        <v>0.05</v>
      </c>
      <c r="P3" s="41">
        <v>0.05</v>
      </c>
      <c r="Q3" s="41">
        <v>0.05</v>
      </c>
      <c r="R3" s="42" t="s">
        <v>51</v>
      </c>
      <c r="S3" s="43"/>
      <c r="T3" s="44">
        <v>1</v>
      </c>
    </row>
    <row r="4" spans="2:20" ht="12.75">
      <c r="B4" s="43">
        <f>SUM('Respect vie'!E237)</f>
        <v>0.34459931400708543</v>
      </c>
      <c r="C4" s="45">
        <f>'Respect vie'!D237</f>
        <v>0.1331406440481921</v>
      </c>
      <c r="D4" s="43">
        <f>SUM('Respect vie'!H237)</f>
        <v>0.08527915056093666</v>
      </c>
      <c r="E4" s="43">
        <f>SUM('Respect vie'!I237)</f>
        <v>0.08527915056093666</v>
      </c>
      <c r="F4" s="43">
        <f>SUM('Respect vie'!J237)</f>
        <v>0.007102426815763762</v>
      </c>
      <c r="G4" s="43">
        <f>SUM('Respect vie'!K237)</f>
        <v>0.1148664380023618</v>
      </c>
      <c r="H4" s="43">
        <f>SUM('Respect vie'!L237)</f>
        <v>0.1148664380023618</v>
      </c>
      <c r="I4" s="43">
        <f>SUM('Respect vie'!M237)</f>
        <v>0.1148664380023618</v>
      </c>
      <c r="J4" s="37">
        <v>2012</v>
      </c>
      <c r="K4" s="12"/>
      <c r="L4" s="32"/>
      <c r="M4" s="32"/>
      <c r="N4" s="12"/>
      <c r="O4" s="12"/>
      <c r="P4" s="12"/>
      <c r="Q4" s="12"/>
      <c r="R4" s="46"/>
      <c r="S4"/>
      <c r="T4" s="29"/>
    </row>
    <row r="5" spans="2:20" ht="7.5">
      <c r="B5" s="32"/>
      <c r="C5" s="43"/>
      <c r="D5" s="32"/>
      <c r="E5" s="32"/>
      <c r="F5" s="32"/>
      <c r="G5" s="32"/>
      <c r="H5" s="32"/>
      <c r="I5" s="32"/>
      <c r="J5" s="37"/>
      <c r="K5" s="12"/>
      <c r="L5" s="12"/>
      <c r="M5" s="12"/>
      <c r="N5" s="12"/>
      <c r="O5" s="12"/>
      <c r="P5" s="12"/>
      <c r="Q5" s="12"/>
      <c r="R5" s="31"/>
      <c r="S5" s="32"/>
      <c r="T5" s="29"/>
    </row>
    <row r="6" spans="1:22" ht="9">
      <c r="A6" s="25" t="str">
        <f>'Respect vie'!A7</f>
        <v>Afghanistan</v>
      </c>
      <c r="B6" s="24">
        <v>0</v>
      </c>
      <c r="C6" s="25">
        <v>0</v>
      </c>
      <c r="D6" s="24">
        <f>IF('Respect vie'!H7="non",100,0)</f>
        <v>0</v>
      </c>
      <c r="E6" s="24">
        <f>IF('Respect vie'!I7="oui",100,0)</f>
        <v>100</v>
      </c>
      <c r="F6" s="24">
        <f>IF('Respect vie'!J7="non",0,100)</f>
        <v>100</v>
      </c>
      <c r="G6" s="24">
        <f>IF('Respect vie'!K7="oui",100,0)</f>
        <v>0</v>
      </c>
      <c r="H6" s="24">
        <f>IF('Respect vie'!L7="oui",100,0)</f>
        <v>0</v>
      </c>
      <c r="I6" s="24">
        <f>IF('Respect vie'!M7="oui",100,0)</f>
        <v>0</v>
      </c>
      <c r="J6" s="47">
        <f>SUM(R6)</f>
        <v>9.238157737670042</v>
      </c>
      <c r="K6" s="48"/>
      <c r="L6" s="24">
        <f>IF('Qualité de vie'!B6="oui",0,100)</f>
        <v>0</v>
      </c>
      <c r="M6" s="24">
        <v>0</v>
      </c>
      <c r="N6" s="49">
        <f>SUM('Qualité de vie'!F6)</f>
        <v>44.676</v>
      </c>
      <c r="O6" s="22">
        <f>SUM('Qualité de vie'!G6)</f>
        <v>15</v>
      </c>
      <c r="P6" s="22">
        <v>0</v>
      </c>
      <c r="Q6" s="22">
        <f>IF('Qualité de vie'!I6="oui",100,0)</f>
        <v>0</v>
      </c>
      <c r="R6" s="50">
        <f>SUM('Bulletin (détails)'!B6*'Bulletin (détails)'!$B$4+C6*$C$4+'Bulletin (détails)'!D6*'Bulletin (détails)'!$D$4+'Bulletin (détails)'!E6*'Bulletin (détails)'!$E$4+'Bulletin (détails)'!F6*'Bulletin (détails)'!$F$4+'Bulletin (détails)'!G6*'Bulletin (détails)'!$G$4+'Bulletin (détails)'!H6*'Bulletin (détails)'!$H$4+'Bulletin (détails)'!I6*'Bulletin (détails)'!$I$4)</f>
        <v>9.238157737670042</v>
      </c>
      <c r="S6" s="51"/>
      <c r="T6" s="52">
        <f>SUM(J6*0.5+L6*0.25+M6*0.05+N6*0.05+O6*0.05+P6*0.05+Q6*0.05)</f>
        <v>7.60287886883502</v>
      </c>
      <c r="V6" s="25" t="str">
        <f>'Respect vie'!O7</f>
        <v>Afghanistan</v>
      </c>
    </row>
    <row r="7" spans="1:22" ht="9">
      <c r="A7" s="25" t="str">
        <f>'Respect vie'!A8</f>
        <v>Afrique du Sud</v>
      </c>
      <c r="B7" s="24">
        <v>0</v>
      </c>
      <c r="C7" s="25">
        <v>0</v>
      </c>
      <c r="D7" s="24">
        <f>IF('Respect vie'!H8="non",100,0)</f>
        <v>0</v>
      </c>
      <c r="E7" s="24">
        <f>IF('Respect vie'!I8="oui",100,0)</f>
        <v>100</v>
      </c>
      <c r="F7" s="24">
        <f>IF('Respect vie'!J8="non",0,100)</f>
        <v>0</v>
      </c>
      <c r="G7" s="24">
        <f>IF('Respect vie'!K8="oui",100,0)</f>
        <v>0</v>
      </c>
      <c r="H7" s="24">
        <f>IF('Respect vie'!L8="oui",100,0)</f>
        <v>0</v>
      </c>
      <c r="I7" s="24">
        <f>IF('Respect vie'!M8="oui",100,0)</f>
        <v>0</v>
      </c>
      <c r="J7" s="47">
        <f>SUM(R7)</f>
        <v>8.527915056093665</v>
      </c>
      <c r="K7" s="48"/>
      <c r="L7" s="24">
        <f>IF('Qualité de vie'!B7="oui",0,100)</f>
        <v>0</v>
      </c>
      <c r="M7" s="24">
        <v>0</v>
      </c>
      <c r="N7" s="49">
        <f>SUM('Qualité de vie'!F7)</f>
        <v>85.41</v>
      </c>
      <c r="O7" s="22">
        <f>SUM('Qualité de vie'!G7)</f>
        <v>41</v>
      </c>
      <c r="P7" s="22">
        <v>0</v>
      </c>
      <c r="Q7" s="22">
        <f>IF('Qualité de vie'!I7="oui",100,0)</f>
        <v>0</v>
      </c>
      <c r="R7" s="50">
        <f>SUM('Bulletin (détails)'!B7*'Bulletin (détails)'!$B$4+C7*$C$4+'Bulletin (détails)'!D7*'Bulletin (détails)'!$D$4+'Bulletin (détails)'!E7*'Bulletin (détails)'!$E$4+'Bulletin (détails)'!F7*'Bulletin (détails)'!$F$4+'Bulletin (détails)'!G7*'Bulletin (détails)'!$G$4+'Bulletin (détails)'!H7*'Bulletin (détails)'!$H$4+'Bulletin (détails)'!I7*'Bulletin (détails)'!$I$4)</f>
        <v>8.527915056093665</v>
      </c>
      <c r="S7" s="51"/>
      <c r="T7" s="52">
        <f>SUM(J7*0.5+L7*0.25+M7*0.05+N7*0.05+O7*0.05+P7*0.05+Q7*0.05)</f>
        <v>10.584457528046833</v>
      </c>
      <c r="V7" s="25" t="str">
        <f>'Respect vie'!O8</f>
        <v>South Africa</v>
      </c>
    </row>
    <row r="8" spans="1:22" ht="9">
      <c r="A8" s="25" t="str">
        <f>'Respect vie'!A9</f>
        <v>Albanie</v>
      </c>
      <c r="B8" s="24">
        <v>0</v>
      </c>
      <c r="C8" s="25">
        <v>0</v>
      </c>
      <c r="D8" s="24">
        <f>IF('Respect vie'!H9="non",100,0)</f>
        <v>100</v>
      </c>
      <c r="E8" s="24">
        <f>IF('Respect vie'!I9="oui",100,0)</f>
        <v>100</v>
      </c>
      <c r="F8" s="24">
        <f>IF('Respect vie'!J9="non",0,100)</f>
        <v>100</v>
      </c>
      <c r="G8" s="24">
        <f>IF('Respect vie'!K9="oui",100,0)</f>
        <v>0</v>
      </c>
      <c r="H8" s="24">
        <f>IF('Respect vie'!L9="oui",100,0)</f>
        <v>0</v>
      </c>
      <c r="I8" s="24">
        <f>IF('Respect vie'!M9="oui",100,0)</f>
        <v>0</v>
      </c>
      <c r="J8" s="47">
        <f>SUM(R8)</f>
        <v>17.766072793763705</v>
      </c>
      <c r="K8" s="48"/>
      <c r="L8" s="24">
        <f>IF('Qualité de vie'!B8="oui",0,100)</f>
        <v>0</v>
      </c>
      <c r="M8" s="24">
        <v>0</v>
      </c>
      <c r="N8" s="49">
        <f>SUM('Qualité de vie'!F8)</f>
        <v>70.66692</v>
      </c>
      <c r="O8" s="22">
        <f>SUM('Qualité de vie'!G8)</f>
        <v>31</v>
      </c>
      <c r="P8" s="22">
        <v>0</v>
      </c>
      <c r="Q8" s="22">
        <f>IF('Qualité de vie'!I8="oui",100,0)</f>
        <v>0</v>
      </c>
      <c r="R8" s="50">
        <f>SUM('Bulletin (détails)'!B8*'Bulletin (détails)'!$B$4+C8*$C$4+'Bulletin (détails)'!D8*'Bulletin (détails)'!$D$4+'Bulletin (détails)'!E8*'Bulletin (détails)'!$E$4+'Bulletin (détails)'!F8*'Bulletin (détails)'!$F$4+'Bulletin (détails)'!G8*'Bulletin (détails)'!$G$4+'Bulletin (détails)'!H8*'Bulletin (détails)'!$H$4+'Bulletin (détails)'!I8*'Bulletin (détails)'!$I$4)</f>
        <v>17.766072793763705</v>
      </c>
      <c r="S8" s="51"/>
      <c r="T8" s="52">
        <f>SUM(J8*0.5+L8*0.25+M8*0.05+N8*0.05+O8*0.05+P8*0.05+Q8*0.05)</f>
        <v>13.966382396881853</v>
      </c>
      <c r="V8" s="25" t="str">
        <f>'Respect vie'!O9</f>
        <v>Albania</v>
      </c>
    </row>
    <row r="9" spans="1:22" ht="9">
      <c r="A9" s="25" t="str">
        <f>'Respect vie'!A10</f>
        <v>Algérie</v>
      </c>
      <c r="B9" s="24">
        <v>0</v>
      </c>
      <c r="C9" s="25">
        <v>0</v>
      </c>
      <c r="D9" s="24">
        <f>IF('Respect vie'!H10="non",100,0)</f>
        <v>0</v>
      </c>
      <c r="E9" s="24">
        <f>IF('Respect vie'!I10="oui",100,0)</f>
        <v>0</v>
      </c>
      <c r="F9" s="24">
        <f>IF('Respect vie'!J10="non",0,100)</f>
        <v>0</v>
      </c>
      <c r="G9" s="24">
        <f>IF('Respect vie'!K10="oui",100,0)</f>
        <v>0</v>
      </c>
      <c r="H9" s="24">
        <f>IF('Respect vie'!L10="oui",100,0)</f>
        <v>0</v>
      </c>
      <c r="I9" s="24">
        <f>IF('Respect vie'!M10="oui",100,0)</f>
        <v>0</v>
      </c>
      <c r="J9" s="47">
        <f>SUM(R9)</f>
        <v>0</v>
      </c>
      <c r="K9" s="48"/>
      <c r="L9" s="24">
        <f>IF('Qualité de vie'!B9="oui",0,100)</f>
        <v>0</v>
      </c>
      <c r="M9" s="24">
        <v>0</v>
      </c>
      <c r="N9" s="49">
        <f>SUM('Qualité de vie'!F9)</f>
        <v>56.502</v>
      </c>
      <c r="O9" s="22">
        <f>SUM('Qualité de vie'!G9)</f>
        <v>29</v>
      </c>
      <c r="P9" s="22">
        <v>0</v>
      </c>
      <c r="Q9" s="22">
        <f>IF('Qualité de vie'!I9="oui",100,0)</f>
        <v>0</v>
      </c>
      <c r="R9" s="50">
        <f>SUM('Bulletin (détails)'!B9*'Bulletin (détails)'!$B$4+C9*$C$4+'Bulletin (détails)'!D9*'Bulletin (détails)'!$D$4+'Bulletin (détails)'!E9*'Bulletin (détails)'!$E$4+'Bulletin (détails)'!F9*'Bulletin (détails)'!$F$4+'Bulletin (détails)'!G9*'Bulletin (détails)'!$G$4+'Bulletin (détails)'!H9*'Bulletin (détails)'!$H$4+'Bulletin (détails)'!I9*'Bulletin (détails)'!$I$4)</f>
        <v>0</v>
      </c>
      <c r="S9" s="51"/>
      <c r="T9" s="52">
        <f>SUM(J9*0.5+L9*0.25+M9*0.05+N9*0.05+O9*0.05+P9*0.05+Q9*0.05)</f>
        <v>4.2751</v>
      </c>
      <c r="V9" s="25" t="str">
        <f>'Respect vie'!O10</f>
        <v>Algeria</v>
      </c>
    </row>
    <row r="10" spans="1:22" ht="9">
      <c r="A10" s="25" t="str">
        <f>'Respect vie'!A11</f>
        <v>Allemagne</v>
      </c>
      <c r="B10" s="24">
        <v>0</v>
      </c>
      <c r="C10" s="25">
        <v>0</v>
      </c>
      <c r="D10" s="24">
        <f>IF('Respect vie'!H11="non",100,0)</f>
        <v>100</v>
      </c>
      <c r="E10" s="24">
        <f>IF('Respect vie'!I11="oui",100,0)</f>
        <v>100</v>
      </c>
      <c r="F10" s="24">
        <f>IF('Respect vie'!J11="non",0,100)</f>
        <v>0</v>
      </c>
      <c r="G10" s="24">
        <f>IF('Respect vie'!K11="oui",100,0)</f>
        <v>0</v>
      </c>
      <c r="H10" s="24">
        <f>IF('Respect vie'!L11="oui",100,0)</f>
        <v>0</v>
      </c>
      <c r="I10" s="24">
        <f>IF('Respect vie'!M11="oui",100,0)</f>
        <v>0</v>
      </c>
      <c r="J10" s="47">
        <f>SUM(R10)</f>
        <v>17.05583011218733</v>
      </c>
      <c r="K10" s="48"/>
      <c r="L10" s="24">
        <f>IF('Qualité de vie'!B10="oui",0,100)</f>
        <v>100</v>
      </c>
      <c r="M10" s="24">
        <v>0</v>
      </c>
      <c r="N10" s="49">
        <f>SUM('Qualité de vie'!F10)</f>
        <v>95.265</v>
      </c>
      <c r="O10" s="22">
        <f>SUM('Qualité de vie'!G10)</f>
        <v>80</v>
      </c>
      <c r="P10" s="22">
        <v>0</v>
      </c>
      <c r="Q10" s="22">
        <f>IF('Qualité de vie'!I10="oui",100,0)</f>
        <v>100</v>
      </c>
      <c r="R10" s="50">
        <f>SUM('Bulletin (détails)'!B10*'Bulletin (détails)'!$B$4+C10*$C$4+'Bulletin (détails)'!D10*'Bulletin (détails)'!$D$4+'Bulletin (détails)'!E10*'Bulletin (détails)'!$E$4+'Bulletin (détails)'!F10*'Bulletin (détails)'!$F$4+'Bulletin (détails)'!G10*'Bulletin (détails)'!$G$4+'Bulletin (détails)'!H10*'Bulletin (détails)'!$H$4+'Bulletin (détails)'!I10*'Bulletin (détails)'!$I$4)</f>
        <v>17.05583011218733</v>
      </c>
      <c r="S10" s="51"/>
      <c r="T10" s="52">
        <f>SUM(J10*0.5+L10*0.25+M10*0.05+N10*0.05+O10*0.05+P10*0.05+Q10*0.05)</f>
        <v>47.29116505609366</v>
      </c>
      <c r="V10" s="25" t="str">
        <f>'Respect vie'!O11</f>
        <v>Germany</v>
      </c>
    </row>
    <row r="11" spans="1:22" ht="9">
      <c r="A11" s="25" t="str">
        <f>'Respect vie'!A12</f>
        <v>Andorre</v>
      </c>
      <c r="B11" s="24">
        <v>0</v>
      </c>
      <c r="C11" s="25">
        <v>0</v>
      </c>
      <c r="D11" s="24">
        <f>IF('Respect vie'!H12="non",100,0)</f>
        <v>100</v>
      </c>
      <c r="E11" s="24">
        <f>IF('Respect vie'!I12="oui",100,0)</f>
        <v>100</v>
      </c>
      <c r="F11" s="24">
        <f>IF('Respect vie'!J12="non",0,100)</f>
        <v>100</v>
      </c>
      <c r="G11" s="24">
        <f>IF('Respect vie'!K12="oui",100,0)</f>
        <v>0</v>
      </c>
      <c r="H11" s="24">
        <f>IF('Respect vie'!L12="oui",100,0)</f>
        <v>0</v>
      </c>
      <c r="I11" s="24">
        <f>IF('Respect vie'!M12="oui",100,0)</f>
        <v>0</v>
      </c>
      <c r="J11" s="47">
        <f>SUM(R11)</f>
        <v>17.766072793763705</v>
      </c>
      <c r="K11" s="48"/>
      <c r="L11" s="24">
        <f>IF('Qualité de vie'!B11="oui",0,100)</f>
        <v>100</v>
      </c>
      <c r="M11" s="24">
        <v>0</v>
      </c>
      <c r="N11" s="49">
        <f>SUM('Qualité de vie'!F11)</f>
        <v>0</v>
      </c>
      <c r="O11" s="22"/>
      <c r="P11" s="22">
        <v>0</v>
      </c>
      <c r="Q11" s="22">
        <f>IF('Qualité de vie'!I11="oui",100,0)</f>
        <v>0</v>
      </c>
      <c r="R11" s="50">
        <f>SUM('Bulletin (détails)'!B11*'Bulletin (détails)'!$B$4+C11*$C$4+'Bulletin (détails)'!D11*'Bulletin (détails)'!$D$4+'Bulletin (détails)'!E11*'Bulletin (détails)'!$E$4+'Bulletin (détails)'!F11*'Bulletin (détails)'!$F$4+'Bulletin (détails)'!G11*'Bulletin (détails)'!$G$4+'Bulletin (détails)'!H11*'Bulletin (détails)'!$H$4+'Bulletin (détails)'!I11*'Bulletin (détails)'!$I$4)</f>
        <v>17.766072793763705</v>
      </c>
      <c r="S11" s="51"/>
      <c r="T11" s="52">
        <f>SUM(J11*0.5+L11*0.25+M11*0.05+N11*0.05+O11*0.05+P11*0.05+Q11*0.05)</f>
        <v>33.88303639688185</v>
      </c>
      <c r="V11" s="25" t="str">
        <f>'Respect vie'!O12</f>
        <v>Andorra</v>
      </c>
    </row>
    <row r="12" spans="1:22" ht="9">
      <c r="A12" s="25" t="str">
        <f>'Respect vie'!A13</f>
        <v>Angola</v>
      </c>
      <c r="B12" s="24">
        <v>0</v>
      </c>
      <c r="C12" s="25">
        <v>0</v>
      </c>
      <c r="D12" s="24">
        <f>IF('Respect vie'!H13="non",100,0)</f>
        <v>0</v>
      </c>
      <c r="E12" s="24">
        <f>IF('Respect vie'!I13="oui",100,0)</f>
        <v>0</v>
      </c>
      <c r="F12" s="24">
        <f>IF('Respect vie'!J13="non",0,100)</f>
        <v>100</v>
      </c>
      <c r="G12" s="24">
        <f>IF('Respect vie'!K13="oui",100,0)</f>
        <v>0</v>
      </c>
      <c r="H12" s="24">
        <f>IF('Respect vie'!L13="oui",100,0)</f>
        <v>0</v>
      </c>
      <c r="I12" s="24">
        <f>IF('Respect vie'!M13="oui",100,0)</f>
        <v>0</v>
      </c>
      <c r="J12" s="47">
        <f>SUM(R12)</f>
        <v>0.7102426815763763</v>
      </c>
      <c r="K12" s="48"/>
      <c r="L12" s="24">
        <f>IF('Qualité de vie'!B12="oui",0,100)</f>
        <v>0</v>
      </c>
      <c r="M12" s="24">
        <v>0</v>
      </c>
      <c r="N12" s="49">
        <f>SUM('Qualité de vie'!F12)</f>
        <v>54.90549</v>
      </c>
      <c r="O12" s="22">
        <f>SUM('Qualité de vie'!G12)</f>
        <v>20</v>
      </c>
      <c r="P12" s="22">
        <v>0</v>
      </c>
      <c r="Q12" s="22">
        <f>IF('Qualité de vie'!I12="oui",100,0)</f>
        <v>0</v>
      </c>
      <c r="R12" s="50">
        <f>SUM('Bulletin (détails)'!B12*'Bulletin (détails)'!$B$4+C12*$C$4+'Bulletin (détails)'!D12*'Bulletin (détails)'!$D$4+'Bulletin (détails)'!E12*'Bulletin (détails)'!$E$4+'Bulletin (détails)'!F12*'Bulletin (détails)'!$F$4+'Bulletin (détails)'!G12*'Bulletin (détails)'!$G$4+'Bulletin (détails)'!H12*'Bulletin (détails)'!$H$4+'Bulletin (détails)'!I12*'Bulletin (détails)'!$I$4)</f>
        <v>0.7102426815763763</v>
      </c>
      <c r="S12" s="51"/>
      <c r="T12" s="52">
        <f>SUM(J12*0.5+L12*0.25+M12*0.05+N12*0.05+O12*0.05+P12*0.05+Q12*0.05)</f>
        <v>4.100395840788188</v>
      </c>
      <c r="V12" s="25" t="str">
        <f>'Respect vie'!O13</f>
        <v>Angola</v>
      </c>
    </row>
    <row r="13" spans="1:22" ht="9">
      <c r="A13" s="25" t="str">
        <f>'Respect vie'!A14</f>
        <v>Anguilla (Royaume-Uni)</v>
      </c>
      <c r="B13" s="24">
        <v>0</v>
      </c>
      <c r="C13" s="25">
        <v>0</v>
      </c>
      <c r="D13" s="24">
        <f>IF('Respect vie'!H14="non",100,0)</f>
        <v>100</v>
      </c>
      <c r="E13" s="24">
        <f>IF('Respect vie'!I14="oui",100,0)</f>
        <v>0</v>
      </c>
      <c r="F13" s="24">
        <f>IF('Respect vie'!J14="non",0,100)</f>
        <v>100</v>
      </c>
      <c r="G13" s="24">
        <f>IF('Respect vie'!K14="oui",100,0)</f>
        <v>0</v>
      </c>
      <c r="H13" s="24">
        <f>IF('Respect vie'!L14="oui",100,0)</f>
        <v>0</v>
      </c>
      <c r="I13" s="24">
        <f>IF('Respect vie'!M14="oui",100,0)</f>
        <v>0</v>
      </c>
      <c r="J13" s="47">
        <f>SUM(R13)</f>
        <v>9.238157737670042</v>
      </c>
      <c r="K13" s="48"/>
      <c r="L13" s="24">
        <f>IF('Qualité de vie'!B13="oui",0,100)</f>
        <v>100</v>
      </c>
      <c r="M13" s="24">
        <v>0</v>
      </c>
      <c r="N13" s="49">
        <f>SUM('Qualité de vie'!F13)</f>
        <v>93.29400000000001</v>
      </c>
      <c r="O13" s="22"/>
      <c r="P13" s="22">
        <v>0</v>
      </c>
      <c r="Q13" s="22">
        <f>IF('Qualité de vie'!I13="oui",100,0)</f>
        <v>0</v>
      </c>
      <c r="R13" s="50">
        <f>SUM('Bulletin (détails)'!B13*'Bulletin (détails)'!$B$4+C13*$C$4+'Bulletin (détails)'!D13*'Bulletin (détails)'!$D$4+'Bulletin (détails)'!E13*'Bulletin (détails)'!$E$4+'Bulletin (détails)'!F13*'Bulletin (détails)'!$F$4+'Bulletin (détails)'!G13*'Bulletin (détails)'!$G$4+'Bulletin (détails)'!H13*'Bulletin (détails)'!$H$4+'Bulletin (détails)'!I13*'Bulletin (détails)'!$I$4)</f>
        <v>9.238157737670042</v>
      </c>
      <c r="S13" s="51"/>
      <c r="T13" s="52">
        <f>SUM(J13*0.5+L13*0.25+M13*0.05+N13*0.05+O13*0.05+P13*0.05+Q13*0.05)</f>
        <v>34.28377886883502</v>
      </c>
      <c r="V13" s="25" t="str">
        <f>'Respect vie'!O14</f>
        <v>Anguilla</v>
      </c>
    </row>
    <row r="14" spans="1:22" ht="9">
      <c r="A14" s="25" t="str">
        <f>'Respect vie'!A15</f>
        <v>Antigua-et-Barbuda</v>
      </c>
      <c r="B14" s="24">
        <v>0</v>
      </c>
      <c r="C14" s="25">
        <v>0</v>
      </c>
      <c r="D14" s="24">
        <f>IF('Respect vie'!H15="non",100,0)</f>
        <v>100</v>
      </c>
      <c r="E14" s="24">
        <f>IF('Respect vie'!I15="oui",100,0)</f>
        <v>100</v>
      </c>
      <c r="F14" s="24">
        <f>IF('Respect vie'!J15="non",0,100)</f>
        <v>100</v>
      </c>
      <c r="G14" s="24">
        <f>IF('Respect vie'!K15="oui",100,0)</f>
        <v>0</v>
      </c>
      <c r="H14" s="24">
        <f>IF('Respect vie'!L15="oui",100,0)</f>
        <v>0</v>
      </c>
      <c r="I14" s="24">
        <f>IF('Respect vie'!M15="oui",100,0)</f>
        <v>0</v>
      </c>
      <c r="J14" s="47">
        <f>SUM(R14)</f>
        <v>17.766072793763705</v>
      </c>
      <c r="K14" s="48"/>
      <c r="L14" s="24">
        <f>IF('Qualité de vie'!B14="oui",0,100)</f>
        <v>100</v>
      </c>
      <c r="M14" s="24">
        <v>0</v>
      </c>
      <c r="N14" s="49">
        <f>SUM('Qualité de vie'!F14)</f>
        <v>93.29400000000001</v>
      </c>
      <c r="O14" s="22"/>
      <c r="P14" s="22">
        <v>0</v>
      </c>
      <c r="Q14" s="22">
        <f>IF('Qualité de vie'!I14="oui",100,0)</f>
        <v>0</v>
      </c>
      <c r="R14" s="50">
        <f>SUM('Bulletin (détails)'!B14*'Bulletin (détails)'!$B$4+C14*$C$4+'Bulletin (détails)'!D14*'Bulletin (détails)'!$D$4+'Bulletin (détails)'!E14*'Bulletin (détails)'!$E$4+'Bulletin (détails)'!F14*'Bulletin (détails)'!$F$4+'Bulletin (détails)'!G14*'Bulletin (détails)'!$G$4+'Bulletin (détails)'!H14*'Bulletin (détails)'!$H$4+'Bulletin (détails)'!I14*'Bulletin (détails)'!$I$4)</f>
        <v>17.766072793763705</v>
      </c>
      <c r="S14" s="51"/>
      <c r="T14" s="52">
        <f>SUM(J14*0.5+L14*0.25+M14*0.05+N14*0.05+O14*0.05+P14*0.05+Q14*0.05)</f>
        <v>38.54773639688185</v>
      </c>
      <c r="V14" s="25" t="str">
        <f>'Respect vie'!O15</f>
        <v>Antigua and Barbuda</v>
      </c>
    </row>
    <row r="15" spans="1:22" ht="9">
      <c r="A15" s="25" t="str">
        <f>'Respect vie'!A16</f>
        <v>Antilles néerlandaises (Pays-Bas)</v>
      </c>
      <c r="B15" s="24">
        <v>0</v>
      </c>
      <c r="C15" s="25">
        <v>0</v>
      </c>
      <c r="D15" s="24">
        <f>IF('Respect vie'!H16="non",100,0)</f>
        <v>100</v>
      </c>
      <c r="E15" s="24">
        <f>IF('Respect vie'!I16="oui",100,0)</f>
        <v>0</v>
      </c>
      <c r="F15" s="24">
        <f>IF('Respect vie'!J16="non",0,100)</f>
        <v>100</v>
      </c>
      <c r="G15" s="24">
        <f>IF('Respect vie'!K16="oui",100,0)</f>
        <v>0</v>
      </c>
      <c r="H15" s="24">
        <f>IF('Respect vie'!L16="oui",100,0)</f>
        <v>0</v>
      </c>
      <c r="I15" s="24">
        <f>IF('Respect vie'!M16="oui",100,0)</f>
        <v>0</v>
      </c>
      <c r="J15" s="47">
        <f>SUM(R15)</f>
        <v>9.238157737670042</v>
      </c>
      <c r="K15" s="48"/>
      <c r="L15" s="24">
        <f>IF('Qualité de vie'!B15="oui",0,100)</f>
        <v>100</v>
      </c>
      <c r="M15" s="24">
        <v>0</v>
      </c>
      <c r="N15" s="49">
        <f>SUM('Qualité de vie'!F15)</f>
        <v>0</v>
      </c>
      <c r="O15" s="22"/>
      <c r="P15" s="22">
        <v>0</v>
      </c>
      <c r="Q15" s="22">
        <f>IF('Qualité de vie'!I15="oui",100,0)</f>
        <v>0</v>
      </c>
      <c r="R15" s="50">
        <f>SUM('Bulletin (détails)'!B15*'Bulletin (détails)'!$B$4+C15*$C$4+'Bulletin (détails)'!D15*'Bulletin (détails)'!$D$4+'Bulletin (détails)'!E15*'Bulletin (détails)'!$E$4+'Bulletin (détails)'!F15*'Bulletin (détails)'!$F$4+'Bulletin (détails)'!G15*'Bulletin (détails)'!$G$4+'Bulletin (détails)'!H15*'Bulletin (détails)'!$H$4+'Bulletin (détails)'!I15*'Bulletin (détails)'!$I$4)</f>
        <v>9.238157737670042</v>
      </c>
      <c r="S15" s="51"/>
      <c r="T15" s="52">
        <f>SUM(J15*0.5+L15*0.25+M15*0.05+N15*0.05+O15*0.05+P15*0.05+Q15*0.05)</f>
        <v>29.61907886883502</v>
      </c>
      <c r="V15" s="25" t="str">
        <f>'Respect vie'!O16</f>
        <v>Netherlands Antilles</v>
      </c>
    </row>
    <row r="16" spans="1:22" ht="9">
      <c r="A16" s="25" t="str">
        <f>'Respect vie'!A17</f>
        <v>Arabie saoudite</v>
      </c>
      <c r="B16" s="24">
        <v>0</v>
      </c>
      <c r="C16" s="25">
        <v>0</v>
      </c>
      <c r="D16" s="24">
        <f>IF('Respect vie'!H17="non",100,0)</f>
        <v>0</v>
      </c>
      <c r="E16" s="24">
        <f>IF('Respect vie'!I17="oui",100,0)</f>
        <v>0</v>
      </c>
      <c r="F16" s="24">
        <f>IF('Respect vie'!J17="non",0,100)</f>
        <v>100</v>
      </c>
      <c r="G16" s="24">
        <f>IF('Respect vie'!K17="oui",100,0)</f>
        <v>0</v>
      </c>
      <c r="H16" s="24">
        <f>IF('Respect vie'!L17="oui",100,0)</f>
        <v>0</v>
      </c>
      <c r="I16" s="24">
        <f>IF('Respect vie'!M17="oui",100,0)</f>
        <v>0</v>
      </c>
      <c r="J16" s="47">
        <f>SUM(R16)</f>
        <v>0.7102426815763763</v>
      </c>
      <c r="K16" s="48"/>
      <c r="L16" s="24">
        <f>IF('Qualité de vie'!B16="oui",0,100)</f>
        <v>0</v>
      </c>
      <c r="M16" s="24">
        <v>0</v>
      </c>
      <c r="N16" s="49">
        <f>SUM('Qualité de vie'!F16)</f>
        <v>38.59875</v>
      </c>
      <c r="O16" s="22">
        <f>SUM('Qualité de vie'!G16)</f>
        <v>44</v>
      </c>
      <c r="P16" s="22">
        <v>0</v>
      </c>
      <c r="Q16" s="22">
        <f>IF('Qualité de vie'!I16="oui",100,0)</f>
        <v>0</v>
      </c>
      <c r="R16" s="50">
        <f>SUM('Bulletin (détails)'!B16*'Bulletin (détails)'!$B$4+C16*$C$4+'Bulletin (détails)'!D16*'Bulletin (détails)'!$D$4+'Bulletin (détails)'!E16*'Bulletin (détails)'!$E$4+'Bulletin (détails)'!F16*'Bulletin (détails)'!$F$4+'Bulletin (détails)'!G16*'Bulletin (détails)'!$G$4+'Bulletin (détails)'!H16*'Bulletin (détails)'!$H$4+'Bulletin (détails)'!I16*'Bulletin (détails)'!$I$4)</f>
        <v>0.7102426815763763</v>
      </c>
      <c r="S16" s="51"/>
      <c r="T16" s="52">
        <f>SUM(J16*0.5+L16*0.25+M16*0.05+N16*0.05+O16*0.05+P16*0.05+Q16*0.05)</f>
        <v>4.485058840788189</v>
      </c>
      <c r="V16" s="25" t="str">
        <f>'Respect vie'!O17</f>
        <v>Saudi Arabia</v>
      </c>
    </row>
    <row r="17" spans="1:22" ht="9">
      <c r="A17" s="25" t="str">
        <f>'Respect vie'!A18</f>
        <v>Argentine</v>
      </c>
      <c r="B17" s="24">
        <v>0</v>
      </c>
      <c r="C17" s="25">
        <v>0</v>
      </c>
      <c r="D17" s="24">
        <f>IF('Respect vie'!H18="non",100,0)</f>
        <v>100</v>
      </c>
      <c r="E17" s="24">
        <f>IF('Respect vie'!I18="oui",100,0)</f>
        <v>100</v>
      </c>
      <c r="F17" s="24">
        <f>IF('Respect vie'!J18="non",0,100)</f>
        <v>0</v>
      </c>
      <c r="G17" s="24">
        <f>IF('Respect vie'!K18="oui",100,0)</f>
        <v>0</v>
      </c>
      <c r="H17" s="24">
        <f>IF('Respect vie'!L18="oui",100,0)</f>
        <v>0</v>
      </c>
      <c r="I17" s="24">
        <f>IF('Respect vie'!M18="oui",100,0)</f>
        <v>0</v>
      </c>
      <c r="J17" s="47">
        <f>SUM(R17)</f>
        <v>17.05583011218733</v>
      </c>
      <c r="K17" s="48"/>
      <c r="L17" s="24">
        <f>IF('Qualité de vie'!B17="oui",0,100)</f>
        <v>0</v>
      </c>
      <c r="M17" s="24">
        <v>0</v>
      </c>
      <c r="N17" s="49">
        <f>SUM('Qualité de vie'!F17)</f>
        <v>84.096</v>
      </c>
      <c r="O17" s="22">
        <f>SUM('Qualité de vie'!G17)</f>
        <v>30</v>
      </c>
      <c r="P17" s="22">
        <v>0</v>
      </c>
      <c r="Q17" s="22">
        <f>IF('Qualité de vie'!I17="oui",100,0)</f>
        <v>100</v>
      </c>
      <c r="R17" s="50">
        <f>SUM('Bulletin (détails)'!B17*'Bulletin (détails)'!$B$4+C17*$C$4+'Bulletin (détails)'!D17*'Bulletin (détails)'!$D$4+'Bulletin (détails)'!E17*'Bulletin (détails)'!$E$4+'Bulletin (détails)'!F17*'Bulletin (détails)'!$F$4+'Bulletin (détails)'!G17*'Bulletin (détails)'!$G$4+'Bulletin (détails)'!H17*'Bulletin (détails)'!$H$4+'Bulletin (détails)'!I17*'Bulletin (détails)'!$I$4)</f>
        <v>17.05583011218733</v>
      </c>
      <c r="S17" s="51"/>
      <c r="T17" s="52">
        <f>SUM(J17*0.5+L17*0.25+M17*0.05+N17*0.05+O17*0.05+P17*0.05+Q17*0.05)</f>
        <v>19.232715056093667</v>
      </c>
      <c r="V17" s="25" t="str">
        <f>'Respect vie'!O18</f>
        <v>Argentina</v>
      </c>
    </row>
    <row r="18" spans="1:22" ht="9">
      <c r="A18" s="25" t="str">
        <f>'Respect vie'!A19</f>
        <v>Arménie</v>
      </c>
      <c r="B18" s="24">
        <v>0</v>
      </c>
      <c r="C18" s="25">
        <v>0</v>
      </c>
      <c r="D18" s="24">
        <f>IF('Respect vie'!H19="non",100,0)</f>
        <v>100</v>
      </c>
      <c r="E18" s="24">
        <f>IF('Respect vie'!I19="oui",100,0)</f>
        <v>0</v>
      </c>
      <c r="F18" s="24">
        <f>IF('Respect vie'!J19="non",0,100)</f>
        <v>0</v>
      </c>
      <c r="G18" s="24">
        <f>IF('Respect vie'!K19="oui",100,0)</f>
        <v>0</v>
      </c>
      <c r="H18" s="24">
        <f>IF('Respect vie'!L19="oui",100,0)</f>
        <v>0</v>
      </c>
      <c r="I18" s="24">
        <f>IF('Respect vie'!M19="oui",100,0)</f>
        <v>0</v>
      </c>
      <c r="J18" s="47">
        <f>SUM(R18)</f>
        <v>8.527915056093665</v>
      </c>
      <c r="K18" s="48"/>
      <c r="L18" s="24">
        <f>IF('Qualité de vie'!B18="oui",0,100)</f>
        <v>0</v>
      </c>
      <c r="M18" s="24">
        <v>0</v>
      </c>
      <c r="N18" s="49">
        <f>SUM('Qualité de vie'!F18)</f>
        <v>75.555</v>
      </c>
      <c r="O18" s="22">
        <f>SUM('Qualité de vie'!G18)</f>
        <v>26</v>
      </c>
      <c r="P18" s="22">
        <v>0</v>
      </c>
      <c r="Q18" s="22">
        <f>IF('Qualité de vie'!I18="oui",100,0)</f>
        <v>0</v>
      </c>
      <c r="R18" s="50">
        <f>SUM('Bulletin (détails)'!B18*'Bulletin (détails)'!$B$4+C18*$C$4+'Bulletin (détails)'!D18*'Bulletin (détails)'!$D$4+'Bulletin (détails)'!E18*'Bulletin (détails)'!$E$4+'Bulletin (détails)'!F18*'Bulletin (détails)'!$F$4+'Bulletin (détails)'!G18*'Bulletin (détails)'!$G$4+'Bulletin (détails)'!H18*'Bulletin (détails)'!$H$4+'Bulletin (détails)'!I18*'Bulletin (détails)'!$I$4)</f>
        <v>8.527915056093665</v>
      </c>
      <c r="S18" s="51"/>
      <c r="T18" s="52">
        <f>SUM(J18*0.5+L18*0.25+M18*0.05+N18*0.05+O18*0.05+P18*0.05+Q18*0.05)</f>
        <v>9.341707528046834</v>
      </c>
      <c r="V18" s="25" t="str">
        <f>'Respect vie'!O19</f>
        <v>Armenia</v>
      </c>
    </row>
    <row r="19" spans="1:22" ht="9">
      <c r="A19" s="25" t="str">
        <f>'Respect vie'!A20</f>
        <v>Aruba (Pays-Bas)</v>
      </c>
      <c r="B19" s="24">
        <v>0</v>
      </c>
      <c r="C19" s="25">
        <v>0</v>
      </c>
      <c r="D19" s="24">
        <f>IF('Respect vie'!H20="non",100,0)</f>
        <v>100</v>
      </c>
      <c r="E19" s="24">
        <f>IF('Respect vie'!I20="oui",100,0)</f>
        <v>0</v>
      </c>
      <c r="F19" s="24">
        <f>IF('Respect vie'!J20="non",0,100)</f>
        <v>100</v>
      </c>
      <c r="G19" s="24">
        <f>IF('Respect vie'!K20="oui",100,0)</f>
        <v>0</v>
      </c>
      <c r="H19" s="24">
        <f>IF('Respect vie'!L20="oui",100,0)</f>
        <v>0</v>
      </c>
      <c r="I19" s="24">
        <f>IF('Respect vie'!M20="oui",100,0)</f>
        <v>0</v>
      </c>
      <c r="J19" s="47">
        <f>SUM(R19)</f>
        <v>9.238157737670042</v>
      </c>
      <c r="K19" s="48"/>
      <c r="L19" s="24">
        <f>IF('Qualité de vie'!B19="oui",0,100)</f>
        <v>100</v>
      </c>
      <c r="M19" s="24">
        <v>0</v>
      </c>
      <c r="N19" s="49">
        <f>SUM('Qualité de vie'!F19)</f>
        <v>0</v>
      </c>
      <c r="O19" s="22"/>
      <c r="P19" s="22">
        <v>0</v>
      </c>
      <c r="Q19" s="22">
        <f>IF('Qualité de vie'!I19="oui",100,0)</f>
        <v>0</v>
      </c>
      <c r="R19" s="50">
        <f>SUM('Bulletin (détails)'!B19*'Bulletin (détails)'!$B$4+C19*$C$4+'Bulletin (détails)'!D19*'Bulletin (détails)'!$D$4+'Bulletin (détails)'!E19*'Bulletin (détails)'!$E$4+'Bulletin (détails)'!F19*'Bulletin (détails)'!$F$4+'Bulletin (détails)'!G19*'Bulletin (détails)'!$G$4+'Bulletin (détails)'!H19*'Bulletin (détails)'!$H$4+'Bulletin (détails)'!I19*'Bulletin (détails)'!$I$4)</f>
        <v>9.238157737670042</v>
      </c>
      <c r="S19" s="51"/>
      <c r="T19" s="52">
        <f>SUM(J19*0.5+L19*0.25+M19*0.05+N19*0.05+O19*0.05+P19*0.05+Q19*0.05)</f>
        <v>29.61907886883502</v>
      </c>
      <c r="V19" s="25" t="str">
        <f>'Respect vie'!O20</f>
        <v>Aruba</v>
      </c>
    </row>
    <row r="20" spans="1:22" ht="9">
      <c r="A20" s="25" t="str">
        <f>'Respect vie'!A21</f>
        <v>Australie</v>
      </c>
      <c r="B20" s="24">
        <v>0</v>
      </c>
      <c r="C20" s="25">
        <v>0</v>
      </c>
      <c r="D20" s="24">
        <f>IF('Respect vie'!H21="non",100,0)</f>
        <v>100</v>
      </c>
      <c r="E20" s="24">
        <f>IF('Respect vie'!I21="oui",100,0)</f>
        <v>100</v>
      </c>
      <c r="F20" s="24">
        <f>IF('Respect vie'!J21="non",0,100)</f>
        <v>0</v>
      </c>
      <c r="G20" s="24">
        <f>IF('Respect vie'!K21="oui",100,0)</f>
        <v>0</v>
      </c>
      <c r="H20" s="24">
        <f>IF('Respect vie'!L21="oui",100,0)</f>
        <v>0</v>
      </c>
      <c r="I20" s="24">
        <f>IF('Respect vie'!M21="oui",100,0)</f>
        <v>0</v>
      </c>
      <c r="J20" s="47">
        <f>SUM(R20)</f>
        <v>17.05583011218733</v>
      </c>
      <c r="K20" s="48"/>
      <c r="L20" s="24">
        <f>IF('Qualité de vie'!B20="oui",0,100)</f>
        <v>0</v>
      </c>
      <c r="M20" s="24">
        <v>0</v>
      </c>
      <c r="N20" s="49">
        <f>SUM('Qualité de vie'!F20)</f>
        <v>90.666</v>
      </c>
      <c r="O20" s="22">
        <f>SUM('Qualité de vie'!G20)</f>
        <v>88</v>
      </c>
      <c r="P20" s="22">
        <v>0</v>
      </c>
      <c r="Q20" s="22">
        <f>IF('Qualité de vie'!I20="oui",100,0)</f>
        <v>0</v>
      </c>
      <c r="R20" s="50">
        <f>SUM('Bulletin (détails)'!B20*'Bulletin (détails)'!$B$4+C20*$C$4+'Bulletin (détails)'!D20*'Bulletin (détails)'!$D$4+'Bulletin (détails)'!E20*'Bulletin (détails)'!$E$4+'Bulletin (détails)'!F20*'Bulletin (détails)'!$F$4+'Bulletin (détails)'!G20*'Bulletin (détails)'!$G$4+'Bulletin (détails)'!H20*'Bulletin (détails)'!$H$4+'Bulletin (détails)'!I20*'Bulletin (détails)'!$I$4)</f>
        <v>17.05583011218733</v>
      </c>
      <c r="S20" s="51"/>
      <c r="T20" s="52">
        <f>SUM(J20*0.5+L20*0.25+M20*0.05+N20*0.05+O20*0.05+P20*0.05+Q20*0.05)</f>
        <v>17.461215056093664</v>
      </c>
      <c r="V20" s="25" t="str">
        <f>'Respect vie'!O21</f>
        <v>Australia</v>
      </c>
    </row>
    <row r="21" spans="1:22" ht="9">
      <c r="A21" s="25" t="str">
        <f>'Respect vie'!A22</f>
        <v>Autriche</v>
      </c>
      <c r="B21" s="24">
        <v>0</v>
      </c>
      <c r="C21" s="25">
        <v>0</v>
      </c>
      <c r="D21" s="24">
        <f>IF('Respect vie'!H22="non",100,0)</f>
        <v>100</v>
      </c>
      <c r="E21" s="24">
        <f>IF('Respect vie'!I22="oui",100,0)</f>
        <v>100</v>
      </c>
      <c r="F21" s="24">
        <f>IF('Respect vie'!J22="non",0,100)</f>
        <v>0</v>
      </c>
      <c r="G21" s="24">
        <f>IF('Respect vie'!K22="oui",100,0)</f>
        <v>0</v>
      </c>
      <c r="H21" s="24">
        <f>IF('Respect vie'!L22="oui",100,0)</f>
        <v>0</v>
      </c>
      <c r="I21" s="24">
        <f>IF('Respect vie'!M22="oui",100,0)</f>
        <v>0</v>
      </c>
      <c r="J21" s="47">
        <f>SUM(R21)</f>
        <v>17.05583011218733</v>
      </c>
      <c r="K21" s="48"/>
      <c r="L21" s="24">
        <f>IF('Qualité de vie'!B21="oui",0,100)</f>
        <v>100</v>
      </c>
      <c r="M21" s="24">
        <v>0</v>
      </c>
      <c r="N21" s="49">
        <f>SUM('Qualité de vie'!F21)</f>
        <v>98.55000000000001</v>
      </c>
      <c r="O21" s="22">
        <f>SUM('Qualité de vie'!G21)</f>
        <v>78</v>
      </c>
      <c r="P21" s="22">
        <v>0</v>
      </c>
      <c r="Q21" s="22">
        <f>IF('Qualité de vie'!I21="oui",100,0)</f>
        <v>0</v>
      </c>
      <c r="R21" s="50">
        <f>SUM('Bulletin (détails)'!B21*'Bulletin (détails)'!$B$4+C21*$C$4+'Bulletin (détails)'!D21*'Bulletin (détails)'!$D$4+'Bulletin (détails)'!E21*'Bulletin (détails)'!$E$4+'Bulletin (détails)'!F21*'Bulletin (détails)'!$F$4+'Bulletin (détails)'!G21*'Bulletin (détails)'!$G$4+'Bulletin (détails)'!H21*'Bulletin (détails)'!$H$4+'Bulletin (détails)'!I21*'Bulletin (détails)'!$I$4)</f>
        <v>17.05583011218733</v>
      </c>
      <c r="S21" s="51"/>
      <c r="T21" s="52">
        <f>SUM(J21*0.5+L21*0.25+M21*0.05+N21*0.05+O21*0.05+P21*0.05+Q21*0.05)</f>
        <v>42.35541505609366</v>
      </c>
      <c r="V21" s="25" t="str">
        <f>'Respect vie'!O22</f>
        <v>Austria</v>
      </c>
    </row>
    <row r="22" spans="1:22" ht="9">
      <c r="A22" s="25" t="str">
        <f>'Respect vie'!A23</f>
        <v>Azerbaïdjan</v>
      </c>
      <c r="B22" s="24">
        <v>0</v>
      </c>
      <c r="C22" s="25">
        <v>0</v>
      </c>
      <c r="D22" s="24">
        <f>IF('Respect vie'!H23="non",100,0)</f>
        <v>0</v>
      </c>
      <c r="E22" s="24">
        <f>IF('Respect vie'!I23="oui",100,0)</f>
        <v>0</v>
      </c>
      <c r="F22" s="24">
        <f>IF('Respect vie'!J23="non",0,100)</f>
        <v>100</v>
      </c>
      <c r="G22" s="24">
        <f>IF('Respect vie'!K23="oui",100,0)</f>
        <v>0</v>
      </c>
      <c r="H22" s="24">
        <f>IF('Respect vie'!L23="oui",100,0)</f>
        <v>0</v>
      </c>
      <c r="I22" s="24">
        <f>IF('Respect vie'!M23="oui",100,0)</f>
        <v>0</v>
      </c>
      <c r="J22" s="47">
        <f>SUM(R22)</f>
        <v>0.7102426815763763</v>
      </c>
      <c r="K22" s="48"/>
      <c r="L22" s="24">
        <f>IF('Qualité de vie'!B22="oui",0,100)</f>
        <v>0</v>
      </c>
      <c r="M22" s="24">
        <v>0</v>
      </c>
      <c r="N22" s="49">
        <f>SUM('Qualité de vie'!F22)</f>
        <v>35.97075</v>
      </c>
      <c r="O22" s="22">
        <f>SUM('Qualité de vie'!G22)</f>
        <v>24</v>
      </c>
      <c r="P22" s="22">
        <v>0</v>
      </c>
      <c r="Q22" s="22">
        <f>IF('Qualité de vie'!I22="oui",100,0)</f>
        <v>0</v>
      </c>
      <c r="R22" s="50">
        <f>SUM('Bulletin (détails)'!B22*'Bulletin (détails)'!$B$4+C22*$C$4+'Bulletin (détails)'!D22*'Bulletin (détails)'!$D$4+'Bulletin (détails)'!E22*'Bulletin (détails)'!$E$4+'Bulletin (détails)'!F22*'Bulletin (détails)'!$F$4+'Bulletin (détails)'!G22*'Bulletin (détails)'!$G$4+'Bulletin (détails)'!H22*'Bulletin (détails)'!$H$4+'Bulletin (détails)'!I22*'Bulletin (détails)'!$I$4)</f>
        <v>0.7102426815763763</v>
      </c>
      <c r="S22" s="51"/>
      <c r="T22" s="52">
        <f>SUM(J22*0.5+L22*0.25+M22*0.05+N22*0.05+O22*0.05+P22*0.05+Q22*0.05)</f>
        <v>3.3536588407881887</v>
      </c>
      <c r="V22" s="25" t="str">
        <f>'Respect vie'!O23</f>
        <v>Azerbaijan</v>
      </c>
    </row>
    <row r="23" spans="1:22" ht="9">
      <c r="A23" s="25" t="str">
        <f>'Respect vie'!A24</f>
        <v>Bahamas</v>
      </c>
      <c r="B23" s="24">
        <v>0</v>
      </c>
      <c r="C23" s="25">
        <v>0</v>
      </c>
      <c r="D23" s="24">
        <f>IF('Respect vie'!H24="non",100,0)</f>
        <v>100</v>
      </c>
      <c r="E23" s="24">
        <f>IF('Respect vie'!I24="oui",100,0)</f>
        <v>0</v>
      </c>
      <c r="F23" s="24">
        <f>IF('Respect vie'!J24="non",0,100)</f>
        <v>100</v>
      </c>
      <c r="G23" s="24">
        <f>IF('Respect vie'!K24="oui",100,0)</f>
        <v>0</v>
      </c>
      <c r="H23" s="24">
        <f>IF('Respect vie'!L24="oui",100,0)</f>
        <v>0</v>
      </c>
      <c r="I23" s="24">
        <f>IF('Respect vie'!M24="oui",100,0)</f>
        <v>0</v>
      </c>
      <c r="J23" s="47">
        <f>SUM(R23)</f>
        <v>9.238157737670042</v>
      </c>
      <c r="K23" s="48"/>
      <c r="L23" s="24">
        <f>IF('Qualité de vie'!B23="oui",0,100)</f>
        <v>100</v>
      </c>
      <c r="M23" s="24">
        <v>0</v>
      </c>
      <c r="N23" s="49">
        <f>SUM('Qualité de vie'!F23)</f>
        <v>0</v>
      </c>
      <c r="O23" s="22">
        <f>SUM('Qualité de vie'!G23)</f>
        <v>73</v>
      </c>
      <c r="P23" s="22">
        <v>0</v>
      </c>
      <c r="Q23" s="22">
        <f>IF('Qualité de vie'!I23="oui",100,0)</f>
        <v>0</v>
      </c>
      <c r="R23" s="50">
        <f>SUM('Bulletin (détails)'!B23*'Bulletin (détails)'!$B$4+C23*$C$4+'Bulletin (détails)'!D23*'Bulletin (détails)'!$D$4+'Bulletin (détails)'!E23*'Bulletin (détails)'!$E$4+'Bulletin (détails)'!F23*'Bulletin (détails)'!$F$4+'Bulletin (détails)'!G23*'Bulletin (détails)'!$G$4+'Bulletin (détails)'!H23*'Bulletin (détails)'!$H$4+'Bulletin (détails)'!I23*'Bulletin (détails)'!$I$4)</f>
        <v>9.238157737670042</v>
      </c>
      <c r="S23" s="51"/>
      <c r="T23" s="52">
        <f>SUM(J23*0.5+L23*0.25+M23*0.05+N23*0.05+O23*0.05+P23*0.05+Q23*0.05)</f>
        <v>33.269078868835024</v>
      </c>
      <c r="V23" s="25" t="str">
        <f>'Respect vie'!O24</f>
        <v>Bahamas</v>
      </c>
    </row>
    <row r="24" spans="1:22" ht="9">
      <c r="A24" s="25" t="str">
        <f>'Respect vie'!A25</f>
        <v>Bahreïn</v>
      </c>
      <c r="B24" s="24">
        <v>0</v>
      </c>
      <c r="C24" s="25">
        <v>0</v>
      </c>
      <c r="D24" s="24">
        <f>IF('Respect vie'!H25="non",100,0)</f>
        <v>100</v>
      </c>
      <c r="E24" s="24">
        <f>IF('Respect vie'!I25="oui",100,0)</f>
        <v>0</v>
      </c>
      <c r="F24" s="24">
        <f>IF('Respect vie'!J25="non",0,100)</f>
        <v>100</v>
      </c>
      <c r="G24" s="24">
        <f>IF('Respect vie'!K25="oui",100,0)</f>
        <v>0</v>
      </c>
      <c r="H24" s="24">
        <f>IF('Respect vie'!L25="oui",100,0)</f>
        <v>0</v>
      </c>
      <c r="I24" s="24">
        <f>IF('Respect vie'!M25="oui",100,0)</f>
        <v>0</v>
      </c>
      <c r="J24" s="47">
        <f>SUM(R24)</f>
        <v>9.238157737670042</v>
      </c>
      <c r="K24" s="48"/>
      <c r="L24" s="24">
        <f>IF('Qualité de vie'!B24="oui",0,100)</f>
        <v>0</v>
      </c>
      <c r="M24" s="24">
        <v>0</v>
      </c>
      <c r="N24" s="49">
        <f>SUM('Qualité de vie'!F24)</f>
        <v>11.169</v>
      </c>
      <c r="O24" s="22">
        <f>SUM('Qualité de vie'!G24)</f>
        <v>51</v>
      </c>
      <c r="P24" s="22">
        <v>0</v>
      </c>
      <c r="Q24" s="22">
        <f>IF('Qualité de vie'!I24="oui",100,0)</f>
        <v>0</v>
      </c>
      <c r="R24" s="50">
        <f>SUM('Bulletin (détails)'!B24*'Bulletin (détails)'!$B$4+C24*$C$4+'Bulletin (détails)'!D24*'Bulletin (détails)'!$D$4+'Bulletin (détails)'!E24*'Bulletin (détails)'!$E$4+'Bulletin (détails)'!F24*'Bulletin (détails)'!$F$4+'Bulletin (détails)'!G24*'Bulletin (détails)'!$G$4+'Bulletin (détails)'!H24*'Bulletin (détails)'!$H$4+'Bulletin (détails)'!I24*'Bulletin (détails)'!$I$4)</f>
        <v>9.238157737670042</v>
      </c>
      <c r="S24" s="51"/>
      <c r="T24" s="52">
        <f>SUM(J24*0.5+L24*0.25+M24*0.05+N24*0.05+O24*0.05+P24*0.05+Q24*0.05)</f>
        <v>7.727528868835021</v>
      </c>
      <c r="V24" s="25" t="str">
        <f>'Respect vie'!O25</f>
        <v>Bahrain</v>
      </c>
    </row>
    <row r="25" spans="1:22" ht="9">
      <c r="A25" s="25" t="str">
        <f>'Respect vie'!A26</f>
        <v>Bangladesh</v>
      </c>
      <c r="B25" s="24">
        <v>0</v>
      </c>
      <c r="C25" s="25">
        <v>0</v>
      </c>
      <c r="D25" s="24">
        <f>IF('Respect vie'!H26="non",100,0)</f>
        <v>0</v>
      </c>
      <c r="E25" s="24">
        <f>IF('Respect vie'!I26="oui",100,0)</f>
        <v>100</v>
      </c>
      <c r="F25" s="24">
        <f>IF('Respect vie'!J26="non",0,100)</f>
        <v>0</v>
      </c>
      <c r="G25" s="24">
        <f>IF('Respect vie'!K26="oui",100,0)</f>
        <v>0</v>
      </c>
      <c r="H25" s="24">
        <f>IF('Respect vie'!L26="oui",100,0)</f>
        <v>0</v>
      </c>
      <c r="I25" s="24">
        <f>IF('Respect vie'!M26="oui",100,0)</f>
        <v>0</v>
      </c>
      <c r="J25" s="47">
        <f>SUM(R25)</f>
        <v>8.527915056093665</v>
      </c>
      <c r="K25" s="48"/>
      <c r="L25" s="24">
        <f>IF('Qualité de vie'!B25="oui",0,100)</f>
        <v>0</v>
      </c>
      <c r="M25" s="24">
        <v>0</v>
      </c>
      <c r="N25" s="49">
        <f>SUM('Qualité de vie'!F25)</f>
        <v>55.845</v>
      </c>
      <c r="O25" s="22">
        <f>SUM('Qualité de vie'!G25)</f>
        <v>27</v>
      </c>
      <c r="P25" s="22">
        <v>0</v>
      </c>
      <c r="Q25" s="22">
        <f>IF('Qualité de vie'!I25="oui",100,0)</f>
        <v>0</v>
      </c>
      <c r="R25" s="50">
        <f>SUM('Bulletin (détails)'!B25*'Bulletin (détails)'!$B$4+C25*$C$4+'Bulletin (détails)'!D25*'Bulletin (détails)'!$D$4+'Bulletin (détails)'!E25*'Bulletin (détails)'!$E$4+'Bulletin (détails)'!F25*'Bulletin (détails)'!$F$4+'Bulletin (détails)'!G25*'Bulletin (détails)'!$G$4+'Bulletin (détails)'!H25*'Bulletin (détails)'!$H$4+'Bulletin (détails)'!I25*'Bulletin (détails)'!$I$4)</f>
        <v>8.527915056093665</v>
      </c>
      <c r="S25" s="51"/>
      <c r="T25" s="52">
        <f>SUM(J25*0.5+L25*0.25+M25*0.05+N25*0.05+O25*0.05+P25*0.05+Q25*0.05)</f>
        <v>8.406207528046833</v>
      </c>
      <c r="V25" s="25" t="str">
        <f>'Respect vie'!O26</f>
        <v>Bangladesh</v>
      </c>
    </row>
    <row r="26" spans="1:22" ht="9">
      <c r="A26" s="25" t="str">
        <f>'Respect vie'!A27</f>
        <v>Barbade</v>
      </c>
      <c r="B26" s="24">
        <v>0</v>
      </c>
      <c r="C26" s="25">
        <v>0</v>
      </c>
      <c r="D26" s="24">
        <f>IF('Respect vie'!H27="non",100,0)</f>
        <v>100</v>
      </c>
      <c r="E26" s="24">
        <f>IF('Respect vie'!I27="oui",100,0)</f>
        <v>100</v>
      </c>
      <c r="F26" s="24">
        <f>IF('Respect vie'!J27="non",0,100)</f>
        <v>100</v>
      </c>
      <c r="G26" s="24">
        <f>IF('Respect vie'!K27="oui",100,0)</f>
        <v>0</v>
      </c>
      <c r="H26" s="24">
        <f>IF('Respect vie'!L27="oui",100,0)</f>
        <v>0</v>
      </c>
      <c r="I26" s="24">
        <f>IF('Respect vie'!M27="oui",100,0)</f>
        <v>0</v>
      </c>
      <c r="J26" s="47">
        <f>SUM(R26)</f>
        <v>17.766072793763705</v>
      </c>
      <c r="K26" s="48"/>
      <c r="L26" s="24">
        <f>IF('Qualité de vie'!B26="oui",0,100)</f>
        <v>100</v>
      </c>
      <c r="M26" s="24">
        <v>0</v>
      </c>
      <c r="N26" s="49">
        <f>SUM('Qualité de vie'!F26)</f>
        <v>0</v>
      </c>
      <c r="O26" s="22">
        <f>SUM('Qualité de vie'!G26)</f>
        <v>78</v>
      </c>
      <c r="P26" s="22">
        <v>0</v>
      </c>
      <c r="Q26" s="22">
        <f>IF('Qualité de vie'!I26="oui",100,0)</f>
        <v>100</v>
      </c>
      <c r="R26" s="50">
        <f>SUM('Bulletin (détails)'!B26*'Bulletin (détails)'!$B$4+C26*$C$4+'Bulletin (détails)'!D26*'Bulletin (détails)'!$D$4+'Bulletin (détails)'!E26*'Bulletin (détails)'!$E$4+'Bulletin (détails)'!F26*'Bulletin (détails)'!$F$4+'Bulletin (détails)'!G26*'Bulletin (détails)'!$G$4+'Bulletin (détails)'!H26*'Bulletin (détails)'!$H$4+'Bulletin (détails)'!I26*'Bulletin (détails)'!$I$4)</f>
        <v>17.766072793763705</v>
      </c>
      <c r="S26" s="51"/>
      <c r="T26" s="52">
        <f>SUM(J26*0.5+L26*0.25+M26*0.05+N26*0.05+O26*0.05+P26*0.05+Q26*0.05)</f>
        <v>42.78303639688185</v>
      </c>
      <c r="V26" s="25" t="str">
        <f>'Respect vie'!O27</f>
        <v>Barbados</v>
      </c>
    </row>
    <row r="27" spans="1:22" ht="9">
      <c r="A27" s="25" t="str">
        <f>'Respect vie'!A28</f>
        <v>Bélarus (Biélorussie)</v>
      </c>
      <c r="B27" s="24">
        <v>0</v>
      </c>
      <c r="C27" s="25">
        <v>0</v>
      </c>
      <c r="D27" s="24">
        <f>IF('Respect vie'!H28="non",100,0)</f>
        <v>100</v>
      </c>
      <c r="E27" s="24">
        <f>IF('Respect vie'!I28="oui",100,0)</f>
        <v>0</v>
      </c>
      <c r="F27" s="24">
        <f>IF('Respect vie'!J28="non",0,100)</f>
        <v>0</v>
      </c>
      <c r="G27" s="24">
        <f>IF('Respect vie'!K28="oui",100,0)</f>
        <v>0</v>
      </c>
      <c r="H27" s="24">
        <f>IF('Respect vie'!L28="oui",100,0)</f>
        <v>0</v>
      </c>
      <c r="I27" s="24">
        <f>IF('Respect vie'!M28="oui",100,0)</f>
        <v>0</v>
      </c>
      <c r="J27" s="47">
        <f>SUM(R27)</f>
        <v>8.527915056093665</v>
      </c>
      <c r="K27" s="48"/>
      <c r="L27" s="24">
        <f>IF('Qualité de vie'!B27="oui",0,100)</f>
        <v>0</v>
      </c>
      <c r="M27" s="24">
        <v>0</v>
      </c>
      <c r="N27" s="49">
        <f>SUM('Qualité de vie'!F27)</f>
        <v>28.251</v>
      </c>
      <c r="O27" s="22">
        <f>SUM('Qualité de vie'!G27)</f>
        <v>24</v>
      </c>
      <c r="P27" s="22">
        <v>0</v>
      </c>
      <c r="Q27" s="22">
        <f>IF('Qualité de vie'!I27="oui",100,0)</f>
        <v>0</v>
      </c>
      <c r="R27" s="50">
        <f>SUM('Bulletin (détails)'!B27*'Bulletin (détails)'!$B$4+C27*$C$4+'Bulletin (détails)'!D27*'Bulletin (détails)'!$D$4+'Bulletin (détails)'!E27*'Bulletin (détails)'!$E$4+'Bulletin (détails)'!F27*'Bulletin (détails)'!$F$4+'Bulletin (détails)'!G27*'Bulletin (détails)'!$G$4+'Bulletin (détails)'!H27*'Bulletin (détails)'!$H$4+'Bulletin (détails)'!I27*'Bulletin (détails)'!$I$4)</f>
        <v>8.527915056093665</v>
      </c>
      <c r="S27" s="51"/>
      <c r="T27" s="52">
        <f>SUM(J27*0.5+L27*0.25+M27*0.05+N27*0.05+O27*0.05+P27*0.05+Q27*0.05)</f>
        <v>6.876507528046833</v>
      </c>
      <c r="V27" s="25" t="str">
        <f>'Respect vie'!O28</f>
        <v>Belarus</v>
      </c>
    </row>
    <row r="28" spans="1:22" ht="9">
      <c r="A28" s="25" t="str">
        <f>'Respect vie'!A29</f>
        <v>Belgique</v>
      </c>
      <c r="B28" s="24">
        <v>0</v>
      </c>
      <c r="C28" s="25">
        <v>0</v>
      </c>
      <c r="D28" s="24">
        <f>IF('Respect vie'!H29="non",100,0)</f>
        <v>100</v>
      </c>
      <c r="E28" s="24">
        <f>IF('Respect vie'!I29="oui",100,0)</f>
        <v>100</v>
      </c>
      <c r="F28" s="24">
        <f>IF('Respect vie'!J29="non",0,100)</f>
        <v>0</v>
      </c>
      <c r="G28" s="24">
        <f>IF('Respect vie'!K29="oui",100,0)</f>
        <v>0</v>
      </c>
      <c r="H28" s="24">
        <f>IF('Respect vie'!L29="oui",100,0)</f>
        <v>0</v>
      </c>
      <c r="I28" s="24">
        <f>IF('Respect vie'!M29="oui",100,0)</f>
        <v>0</v>
      </c>
      <c r="J28" s="47">
        <f>SUM(R28)</f>
        <v>17.05583011218733</v>
      </c>
      <c r="K28" s="48"/>
      <c r="L28" s="24">
        <f>IF('Qualité de vie'!B28="oui",0,100)</f>
        <v>100</v>
      </c>
      <c r="M28" s="24">
        <v>0</v>
      </c>
      <c r="N28" s="49">
        <f>SUM('Qualité de vie'!F28)</f>
        <v>94.608</v>
      </c>
      <c r="O28" s="22">
        <f>SUM('Qualité de vie'!G28)</f>
        <v>75</v>
      </c>
      <c r="P28" s="22">
        <v>0</v>
      </c>
      <c r="Q28" s="22">
        <f>IF('Qualité de vie'!I28="oui",100,0)</f>
        <v>0</v>
      </c>
      <c r="R28" s="50">
        <f>SUM('Bulletin (détails)'!B28*'Bulletin (détails)'!$B$4+C28*$C$4+'Bulletin (détails)'!D28*'Bulletin (détails)'!$D$4+'Bulletin (détails)'!E28*'Bulletin (détails)'!$E$4+'Bulletin (détails)'!F28*'Bulletin (détails)'!$F$4+'Bulletin (détails)'!G28*'Bulletin (détails)'!$G$4+'Bulletin (détails)'!H28*'Bulletin (détails)'!$H$4+'Bulletin (détails)'!I28*'Bulletin (détails)'!$I$4)</f>
        <v>17.05583011218733</v>
      </c>
      <c r="S28" s="51"/>
      <c r="T28" s="52">
        <f>SUM(J28*0.5+L28*0.25+M28*0.05+N28*0.05+O28*0.05+P28*0.05+Q28*0.05)</f>
        <v>42.008315056093664</v>
      </c>
      <c r="V28" s="25" t="str">
        <f>'Respect vie'!O29</f>
        <v>Belgium</v>
      </c>
    </row>
    <row r="29" spans="1:22" ht="9">
      <c r="A29" s="25" t="str">
        <f>'Respect vie'!A30</f>
        <v>Belize</v>
      </c>
      <c r="B29" s="24">
        <v>0</v>
      </c>
      <c r="C29" s="25">
        <v>0</v>
      </c>
      <c r="D29" s="24">
        <f>IF('Respect vie'!H30="non",100,0)</f>
        <v>100</v>
      </c>
      <c r="E29" s="24">
        <f>IF('Respect vie'!I30="oui",100,0)</f>
        <v>100</v>
      </c>
      <c r="F29" s="24">
        <f>IF('Respect vie'!J30="non",0,100)</f>
        <v>100</v>
      </c>
      <c r="G29" s="24">
        <f>IF('Respect vie'!K30="oui",100,0)</f>
        <v>0</v>
      </c>
      <c r="H29" s="24">
        <f>IF('Respect vie'!L30="oui",100,0)</f>
        <v>0</v>
      </c>
      <c r="I29" s="24">
        <f>IF('Respect vie'!M30="oui",100,0)</f>
        <v>0</v>
      </c>
      <c r="J29" s="47">
        <f>SUM(R29)</f>
        <v>17.766072793763705</v>
      </c>
      <c r="K29" s="48"/>
      <c r="L29" s="24">
        <f>IF('Qualité de vie'!B29="oui",0,100)</f>
        <v>100</v>
      </c>
      <c r="M29" s="24">
        <v>0</v>
      </c>
      <c r="N29" s="49">
        <f>SUM('Qualité de vie'!F29)</f>
        <v>0</v>
      </c>
      <c r="O29" s="22"/>
      <c r="P29" s="22">
        <v>0</v>
      </c>
      <c r="Q29" s="22">
        <f>IF('Qualité de vie'!I29="oui",100,0)</f>
        <v>0</v>
      </c>
      <c r="R29" s="50">
        <f>SUM('Bulletin (détails)'!B29*'Bulletin (détails)'!$B$4+C29*$C$4+'Bulletin (détails)'!D29*'Bulletin (détails)'!$D$4+'Bulletin (détails)'!E29*'Bulletin (détails)'!$E$4+'Bulletin (détails)'!F29*'Bulletin (détails)'!$F$4+'Bulletin (détails)'!G29*'Bulletin (détails)'!$G$4+'Bulletin (détails)'!H29*'Bulletin (détails)'!$H$4+'Bulletin (détails)'!I29*'Bulletin (détails)'!$I$4)</f>
        <v>17.766072793763705</v>
      </c>
      <c r="S29" s="51"/>
      <c r="T29" s="52">
        <f>SUM(J29*0.5+L29*0.25+M29*0.05+N29*0.05+O29*0.05+P29*0.05+Q29*0.05)</f>
        <v>33.88303639688185</v>
      </c>
      <c r="V29" s="25" t="str">
        <f>'Respect vie'!O30</f>
        <v>Belize</v>
      </c>
    </row>
    <row r="30" spans="1:22" ht="9">
      <c r="A30" s="25" t="str">
        <f>'Respect vie'!A31</f>
        <v>Bénin</v>
      </c>
      <c r="B30" s="24">
        <v>0</v>
      </c>
      <c r="C30" s="25">
        <v>0</v>
      </c>
      <c r="D30" s="24">
        <f>IF('Respect vie'!H31="non",100,0)</f>
        <v>100</v>
      </c>
      <c r="E30" s="24">
        <f>IF('Respect vie'!I31="oui",100,0)</f>
        <v>100</v>
      </c>
      <c r="F30" s="24">
        <f>IF('Respect vie'!J31="non",0,100)</f>
        <v>100</v>
      </c>
      <c r="G30" s="24">
        <f>IF('Respect vie'!K31="oui",100,0)</f>
        <v>0</v>
      </c>
      <c r="H30" s="24">
        <f>IF('Respect vie'!L31="oui",100,0)</f>
        <v>0</v>
      </c>
      <c r="I30" s="24">
        <f>IF('Respect vie'!M31="oui",100,0)</f>
        <v>0</v>
      </c>
      <c r="J30" s="47">
        <f>SUM(R30)</f>
        <v>17.766072793763705</v>
      </c>
      <c r="K30" s="48"/>
      <c r="L30" s="24">
        <f>IF('Qualité de vie'!B30="oui",0,100)</f>
        <v>100</v>
      </c>
      <c r="M30" s="24">
        <v>0</v>
      </c>
      <c r="N30" s="49">
        <f>SUM('Qualité de vie'!F30)</f>
        <v>72.927</v>
      </c>
      <c r="O30" s="22">
        <f>SUM('Qualité de vie'!G30)</f>
        <v>30</v>
      </c>
      <c r="P30" s="22">
        <v>0</v>
      </c>
      <c r="Q30" s="22">
        <f>IF('Qualité de vie'!I30="oui",100,0)</f>
        <v>0</v>
      </c>
      <c r="R30" s="50">
        <f>SUM('Bulletin (détails)'!B30*'Bulletin (détails)'!$B$4+C30*$C$4+'Bulletin (détails)'!D30*'Bulletin (détails)'!$D$4+'Bulletin (détails)'!E30*'Bulletin (détails)'!$E$4+'Bulletin (détails)'!F30*'Bulletin (détails)'!$F$4+'Bulletin (détails)'!G30*'Bulletin (détails)'!$G$4+'Bulletin (détails)'!H30*'Bulletin (détails)'!$H$4+'Bulletin (détails)'!I30*'Bulletin (détails)'!$I$4)</f>
        <v>17.766072793763705</v>
      </c>
      <c r="S30" s="51"/>
      <c r="T30" s="52">
        <f>SUM(J30*0.5+L30*0.25+M30*0.05+N30*0.05+O30*0.05+P30*0.05+Q30*0.05)</f>
        <v>39.02938639688185</v>
      </c>
      <c r="V30" s="25" t="str">
        <f>'Respect vie'!O31</f>
        <v>Benin</v>
      </c>
    </row>
    <row r="31" spans="1:22" ht="9">
      <c r="A31" s="25" t="str">
        <f>'Respect vie'!A32</f>
        <v>Bermudes (Royaume-Uni)</v>
      </c>
      <c r="B31" s="24">
        <v>0</v>
      </c>
      <c r="C31" s="25">
        <v>0</v>
      </c>
      <c r="D31" s="24">
        <f>IF('Respect vie'!H32="non",100,0)</f>
        <v>100</v>
      </c>
      <c r="E31" s="24">
        <f>IF('Respect vie'!I32="oui",100,0)</f>
        <v>0</v>
      </c>
      <c r="F31" s="24">
        <f>IF('Respect vie'!J32="non",0,100)</f>
        <v>100</v>
      </c>
      <c r="G31" s="24">
        <f>IF('Respect vie'!K32="oui",100,0)</f>
        <v>0</v>
      </c>
      <c r="H31" s="24">
        <f>IF('Respect vie'!L32="oui",100,0)</f>
        <v>0</v>
      </c>
      <c r="I31" s="24">
        <f>IF('Respect vie'!M32="oui",100,0)</f>
        <v>0</v>
      </c>
      <c r="J31" s="47">
        <f>SUM(R31)</f>
        <v>9.238157737670042</v>
      </c>
      <c r="K31" s="48"/>
      <c r="L31" s="24">
        <f>IF('Qualité de vie'!B31="oui",0,100)</f>
        <v>100</v>
      </c>
      <c r="M31" s="24">
        <v>0</v>
      </c>
      <c r="N31" s="49">
        <f>SUM('Qualité de vie'!F31)</f>
        <v>0</v>
      </c>
      <c r="O31" s="22"/>
      <c r="P31" s="22">
        <v>0</v>
      </c>
      <c r="Q31" s="22">
        <f>IF('Qualité de vie'!I31="oui",100,0)</f>
        <v>0</v>
      </c>
      <c r="R31" s="50">
        <f>SUM('Bulletin (détails)'!B31*'Bulletin (détails)'!$B$4+C31*$C$4+'Bulletin (détails)'!D31*'Bulletin (détails)'!$D$4+'Bulletin (détails)'!E31*'Bulletin (détails)'!$E$4+'Bulletin (détails)'!F31*'Bulletin (détails)'!$F$4+'Bulletin (détails)'!G31*'Bulletin (détails)'!$G$4+'Bulletin (détails)'!H31*'Bulletin (détails)'!$H$4+'Bulletin (détails)'!I31*'Bulletin (détails)'!$I$4)</f>
        <v>9.238157737670042</v>
      </c>
      <c r="S31" s="51"/>
      <c r="T31" s="52">
        <f>SUM(J31*0.5+L31*0.25+M31*0.05+N31*0.05+O31*0.05+P31*0.05+Q31*0.05)</f>
        <v>29.61907886883502</v>
      </c>
      <c r="V31" s="25" t="str">
        <f>'Respect vie'!O32</f>
        <v>Bermuda</v>
      </c>
    </row>
    <row r="32" spans="1:22" ht="9">
      <c r="A32" s="25" t="str">
        <f>'Respect vie'!A33</f>
        <v>Bhoutan</v>
      </c>
      <c r="B32" s="24">
        <v>0</v>
      </c>
      <c r="C32" s="25">
        <v>0</v>
      </c>
      <c r="D32" s="24">
        <f>IF('Respect vie'!H33="non",100,0)</f>
        <v>100</v>
      </c>
      <c r="E32" s="24">
        <f>IF('Respect vie'!I33="oui",100,0)</f>
        <v>0</v>
      </c>
      <c r="F32" s="24">
        <f>IF('Respect vie'!J33="non",0,100)</f>
        <v>100</v>
      </c>
      <c r="G32" s="24">
        <f>IF('Respect vie'!K33="oui",100,0)</f>
        <v>0</v>
      </c>
      <c r="H32" s="24">
        <f>IF('Respect vie'!L33="oui",100,0)</f>
        <v>0</v>
      </c>
      <c r="I32" s="24">
        <f>IF('Respect vie'!M33="oui",100,0)</f>
        <v>0</v>
      </c>
      <c r="J32" s="47">
        <f>SUM(R32)</f>
        <v>9.238157737670042</v>
      </c>
      <c r="K32" s="48"/>
      <c r="L32" s="24">
        <f>IF('Qualité de vie'!B32="oui",0,100)</f>
        <v>100</v>
      </c>
      <c r="M32" s="24">
        <v>0</v>
      </c>
      <c r="N32" s="49">
        <f>SUM('Qualité de vie'!F32)</f>
        <v>77.52600000000001</v>
      </c>
      <c r="O32" s="22">
        <f>SUM('Qualité de vie'!G32)</f>
        <v>57</v>
      </c>
      <c r="P32" s="22">
        <v>0</v>
      </c>
      <c r="Q32" s="22">
        <f>IF('Qualité de vie'!I32="oui",100,0)</f>
        <v>0</v>
      </c>
      <c r="R32" s="50">
        <f>SUM('Bulletin (détails)'!B32*'Bulletin (détails)'!$B$4+C32*$C$4+'Bulletin (détails)'!D32*'Bulletin (détails)'!$D$4+'Bulletin (détails)'!E32*'Bulletin (détails)'!$E$4+'Bulletin (détails)'!F32*'Bulletin (détails)'!$F$4+'Bulletin (détails)'!G32*'Bulletin (détails)'!$G$4+'Bulletin (détails)'!H32*'Bulletin (détails)'!$H$4+'Bulletin (détails)'!I32*'Bulletin (détails)'!$I$4)</f>
        <v>9.238157737670042</v>
      </c>
      <c r="S32" s="51"/>
      <c r="T32" s="52">
        <f>SUM(J32*0.5+L32*0.25+M32*0.05+N32*0.05+O32*0.05+P32*0.05+Q32*0.05)</f>
        <v>36.34537886883502</v>
      </c>
      <c r="V32" s="25" t="str">
        <f>'Respect vie'!O33</f>
        <v>Bhutan</v>
      </c>
    </row>
    <row r="33" spans="1:22" ht="9">
      <c r="A33" s="25" t="str">
        <f>'Respect vie'!A34</f>
        <v>Bolivie</v>
      </c>
      <c r="B33" s="24">
        <v>0</v>
      </c>
      <c r="C33" s="25">
        <v>0</v>
      </c>
      <c r="D33" s="24">
        <f>IF('Respect vie'!H34="non",100,0)</f>
        <v>0</v>
      </c>
      <c r="E33" s="24">
        <f>IF('Respect vie'!I34="oui",100,0)</f>
        <v>100</v>
      </c>
      <c r="F33" s="24">
        <f>IF('Respect vie'!J34="non",0,100)</f>
        <v>100</v>
      </c>
      <c r="G33" s="24">
        <f>IF('Respect vie'!K34="oui",100,0)</f>
        <v>0</v>
      </c>
      <c r="H33" s="24">
        <f>IF('Respect vie'!L34="oui",100,0)</f>
        <v>0</v>
      </c>
      <c r="I33" s="24">
        <f>IF('Respect vie'!M34="oui",100,0)</f>
        <v>0</v>
      </c>
      <c r="J33" s="47">
        <f>SUM(R33)</f>
        <v>9.238157737670042</v>
      </c>
      <c r="K33" s="48"/>
      <c r="L33" s="24">
        <f>IF('Qualité de vie'!B33="oui",0,100)</f>
        <v>0</v>
      </c>
      <c r="M33" s="24">
        <v>0</v>
      </c>
      <c r="N33" s="49">
        <f>SUM('Qualité de vie'!F33)</f>
        <v>67.01400000000001</v>
      </c>
      <c r="O33" s="22">
        <f>SUM('Qualité de vie'!G33)</f>
        <v>28</v>
      </c>
      <c r="P33" s="22">
        <v>0</v>
      </c>
      <c r="Q33" s="22">
        <f>IF('Qualité de vie'!I33="oui",100,0)</f>
        <v>0</v>
      </c>
      <c r="R33" s="50">
        <f>SUM('Bulletin (détails)'!B33*'Bulletin (détails)'!$B$4+C33*$C$4+'Bulletin (détails)'!D33*'Bulletin (détails)'!$D$4+'Bulletin (détails)'!E33*'Bulletin (détails)'!$E$4+'Bulletin (détails)'!F33*'Bulletin (détails)'!$F$4+'Bulletin (détails)'!G33*'Bulletin (détails)'!$G$4+'Bulletin (détails)'!H33*'Bulletin (détails)'!$H$4+'Bulletin (détails)'!I33*'Bulletin (détails)'!$I$4)</f>
        <v>9.238157737670042</v>
      </c>
      <c r="S33" s="51"/>
      <c r="T33" s="52">
        <f>SUM(J33*0.5+L33*0.25+M33*0.05+N33*0.05+O33*0.05+P33*0.05+Q33*0.05)</f>
        <v>9.369778868835022</v>
      </c>
      <c r="V33" s="25" t="str">
        <f>'Respect vie'!O34</f>
        <v>Bolivia</v>
      </c>
    </row>
    <row r="34" spans="1:22" ht="9">
      <c r="A34" s="25" t="str">
        <f>'Respect vie'!A35</f>
        <v>Bosnie-Herzégovine</v>
      </c>
      <c r="B34" s="24">
        <v>0</v>
      </c>
      <c r="C34" s="25">
        <v>0</v>
      </c>
      <c r="D34" s="24">
        <f>IF('Respect vie'!H35="non",100,0)</f>
        <v>100</v>
      </c>
      <c r="E34" s="24">
        <f>IF('Respect vie'!I35="oui",100,0)</f>
        <v>100</v>
      </c>
      <c r="F34" s="24">
        <f>IF('Respect vie'!J35="non",0,100)</f>
        <v>100</v>
      </c>
      <c r="G34" s="24">
        <f>IF('Respect vie'!K35="oui",100,0)</f>
        <v>0</v>
      </c>
      <c r="H34" s="24">
        <f>IF('Respect vie'!L35="oui",100,0)</f>
        <v>0</v>
      </c>
      <c r="I34" s="24">
        <f>IF('Respect vie'!M35="oui",100,0)</f>
        <v>0</v>
      </c>
      <c r="J34" s="47">
        <f>SUM(R34)</f>
        <v>17.766072793763705</v>
      </c>
      <c r="K34" s="48"/>
      <c r="L34" s="24">
        <f>IF('Qualité de vie'!B34="oui",0,100)</f>
        <v>0</v>
      </c>
      <c r="M34" s="24">
        <v>0</v>
      </c>
      <c r="N34" s="49">
        <f>SUM('Qualité de vie'!F34)</f>
        <v>80.4825</v>
      </c>
      <c r="O34" s="22">
        <f>SUM('Qualité de vie'!G34)</f>
        <v>32</v>
      </c>
      <c r="P34" s="22">
        <v>0</v>
      </c>
      <c r="Q34" s="22">
        <f>IF('Qualité de vie'!I34="oui",100,0)</f>
        <v>0</v>
      </c>
      <c r="R34" s="50">
        <f>SUM('Bulletin (détails)'!B34*'Bulletin (détails)'!$B$4+C34*$C$4+'Bulletin (détails)'!D34*'Bulletin (détails)'!$D$4+'Bulletin (détails)'!E34*'Bulletin (détails)'!$E$4+'Bulletin (détails)'!F34*'Bulletin (détails)'!$F$4+'Bulletin (détails)'!G34*'Bulletin (détails)'!$G$4+'Bulletin (détails)'!H34*'Bulletin (détails)'!$H$4+'Bulletin (détails)'!I34*'Bulletin (détails)'!$I$4)</f>
        <v>17.766072793763705</v>
      </c>
      <c r="S34" s="51"/>
      <c r="T34" s="52">
        <f>SUM(J34*0.5+L34*0.25+M34*0.05+N34*0.05+O34*0.05+P34*0.05+Q34*0.05)</f>
        <v>14.507161396881854</v>
      </c>
      <c r="V34" s="25" t="str">
        <f>'Respect vie'!O35</f>
        <v>Bosnia and Herzegovina</v>
      </c>
    </row>
    <row r="35" spans="1:22" ht="9">
      <c r="A35" s="25" t="str">
        <f>'Respect vie'!A36</f>
        <v>Botswana</v>
      </c>
      <c r="B35" s="24">
        <v>0</v>
      </c>
      <c r="C35" s="25">
        <v>0</v>
      </c>
      <c r="D35" s="24">
        <f>IF('Respect vie'!H36="non",100,0)</f>
        <v>100</v>
      </c>
      <c r="E35" s="24">
        <f>IF('Respect vie'!I36="oui",100,0)</f>
        <v>100</v>
      </c>
      <c r="F35" s="24">
        <f>IF('Respect vie'!J36="non",0,100)</f>
        <v>100</v>
      </c>
      <c r="G35" s="24">
        <f>IF('Respect vie'!K36="oui",100,0)</f>
        <v>0</v>
      </c>
      <c r="H35" s="24">
        <f>IF('Respect vie'!L36="oui",100,0)</f>
        <v>0</v>
      </c>
      <c r="I35" s="24">
        <f>IF('Respect vie'!M36="oui",100,0)</f>
        <v>0</v>
      </c>
      <c r="J35" s="47">
        <f>SUM(R35)</f>
        <v>17.766072793763705</v>
      </c>
      <c r="K35" s="48"/>
      <c r="L35" s="24">
        <f>IF('Qualité de vie'!B35="oui",0,100)</f>
        <v>100</v>
      </c>
      <c r="M35" s="24">
        <v>0</v>
      </c>
      <c r="N35" s="49">
        <f>SUM('Qualité de vie'!F35)</f>
        <v>85.41</v>
      </c>
      <c r="O35" s="22">
        <f>SUM('Qualité de vie'!G35)</f>
        <v>61</v>
      </c>
      <c r="P35" s="22">
        <v>0</v>
      </c>
      <c r="Q35" s="22">
        <f>IF('Qualité de vie'!I35="oui",100,0)</f>
        <v>0</v>
      </c>
      <c r="R35" s="50">
        <f>SUM('Bulletin (détails)'!B35*'Bulletin (détails)'!$B$4+C35*$C$4+'Bulletin (détails)'!D35*'Bulletin (détails)'!$D$4+'Bulletin (détails)'!E35*'Bulletin (détails)'!$E$4+'Bulletin (détails)'!F35*'Bulletin (détails)'!$F$4+'Bulletin (détails)'!G35*'Bulletin (détails)'!$G$4+'Bulletin (détails)'!H35*'Bulletin (détails)'!$H$4+'Bulletin (détails)'!I35*'Bulletin (détails)'!$I$4)</f>
        <v>17.766072793763705</v>
      </c>
      <c r="S35" s="51"/>
      <c r="T35" s="52">
        <f>SUM(J35*0.5+L35*0.25+M35*0.05+N35*0.05+O35*0.05+P35*0.05+Q35*0.05)</f>
        <v>41.203536396881844</v>
      </c>
      <c r="V35" s="25" t="str">
        <f>'Respect vie'!O36</f>
        <v>Botswana</v>
      </c>
    </row>
    <row r="36" spans="1:22" ht="9">
      <c r="A36" s="25" t="str">
        <f>'Respect vie'!A37</f>
        <v>Brésil</v>
      </c>
      <c r="B36" s="24">
        <v>0</v>
      </c>
      <c r="C36" s="25">
        <v>0</v>
      </c>
      <c r="D36" s="24">
        <f>IF('Respect vie'!H37="non",100,0)</f>
        <v>100</v>
      </c>
      <c r="E36" s="24">
        <f>IF('Respect vie'!I37="oui",100,0)</f>
        <v>100</v>
      </c>
      <c r="F36" s="24">
        <f>IF('Respect vie'!J37="non",0,100)</f>
        <v>0</v>
      </c>
      <c r="G36" s="24">
        <f>IF('Respect vie'!K37="oui",100,0)</f>
        <v>0</v>
      </c>
      <c r="H36" s="24">
        <f>IF('Respect vie'!L37="oui",100,0)</f>
        <v>0</v>
      </c>
      <c r="I36" s="24">
        <f>IF('Respect vie'!M37="oui",100,0)</f>
        <v>0</v>
      </c>
      <c r="J36" s="47">
        <f>SUM(R36)</f>
        <v>17.05583011218733</v>
      </c>
      <c r="K36" s="48"/>
      <c r="L36" s="24">
        <f>IF('Qualité de vie'!B36="oui",0,100)</f>
        <v>0</v>
      </c>
      <c r="M36" s="24">
        <v>0</v>
      </c>
      <c r="N36" s="49">
        <f>SUM('Qualité de vie'!F36)</f>
        <v>70.08219</v>
      </c>
      <c r="O36" s="22">
        <f>SUM('Qualité de vie'!G36)</f>
        <v>38</v>
      </c>
      <c r="P36" s="22">
        <v>0</v>
      </c>
      <c r="Q36" s="22">
        <f>IF('Qualité de vie'!I36="oui",100,0)</f>
        <v>100</v>
      </c>
      <c r="R36" s="50">
        <f>SUM('Bulletin (détails)'!B36*'Bulletin (détails)'!$B$4+C36*$C$4+'Bulletin (détails)'!D36*'Bulletin (détails)'!$D$4+'Bulletin (détails)'!E36*'Bulletin (détails)'!$E$4+'Bulletin (détails)'!F36*'Bulletin (détails)'!$F$4+'Bulletin (détails)'!G36*'Bulletin (détails)'!$G$4+'Bulletin (détails)'!H36*'Bulletin (détails)'!$H$4+'Bulletin (détails)'!I36*'Bulletin (détails)'!$I$4)</f>
        <v>17.05583011218733</v>
      </c>
      <c r="S36" s="51"/>
      <c r="T36" s="52">
        <f>SUM(J36*0.5+L36*0.25+M36*0.05+N36*0.05+O36*0.05+P36*0.05+Q36*0.05)</f>
        <v>18.932024556093666</v>
      </c>
      <c r="V36" s="25" t="str">
        <f>'Respect vie'!O37</f>
        <v>Brazil</v>
      </c>
    </row>
    <row r="37" spans="1:22" ht="9">
      <c r="A37" s="25" t="str">
        <f>'Respect vie'!A38</f>
        <v>Brunéi Darussalam</v>
      </c>
      <c r="B37" s="24">
        <v>0</v>
      </c>
      <c r="C37" s="25">
        <v>0</v>
      </c>
      <c r="D37" s="24">
        <f>IF('Respect vie'!H38="non",100,0)</f>
        <v>100</v>
      </c>
      <c r="E37" s="24">
        <f>IF('Respect vie'!I38="oui",100,0)</f>
        <v>0</v>
      </c>
      <c r="F37" s="24">
        <f>IF('Respect vie'!J38="non",0,100)</f>
        <v>100</v>
      </c>
      <c r="G37" s="24">
        <f>IF('Respect vie'!K38="oui",100,0)</f>
        <v>0</v>
      </c>
      <c r="H37" s="24">
        <f>IF('Respect vie'!L38="oui",100,0)</f>
        <v>0</v>
      </c>
      <c r="I37" s="24">
        <f>IF('Respect vie'!M38="oui",100,0)</f>
        <v>0</v>
      </c>
      <c r="J37" s="47">
        <f>SUM(R37)</f>
        <v>9.238157737670042</v>
      </c>
      <c r="K37" s="48"/>
      <c r="L37" s="24">
        <f>IF('Qualité de vie'!B37="oui",0,100)</f>
        <v>100</v>
      </c>
      <c r="M37" s="24">
        <v>0</v>
      </c>
      <c r="N37" s="49">
        <f>SUM('Qualité de vie'!F37)</f>
        <v>56.3706</v>
      </c>
      <c r="O37" s="22">
        <f>SUM('Qualité de vie'!G37)</f>
        <v>52</v>
      </c>
      <c r="P37" s="22">
        <v>0</v>
      </c>
      <c r="Q37" s="22">
        <f>IF('Qualité de vie'!I37="oui",100,0)</f>
        <v>0</v>
      </c>
      <c r="R37" s="50">
        <f>SUM('Bulletin (détails)'!B37*'Bulletin (détails)'!$B$4+C37*$C$4+'Bulletin (détails)'!D37*'Bulletin (détails)'!$D$4+'Bulletin (détails)'!E37*'Bulletin (détails)'!$E$4+'Bulletin (détails)'!F37*'Bulletin (détails)'!$F$4+'Bulletin (détails)'!G37*'Bulletin (détails)'!$G$4+'Bulletin (détails)'!H37*'Bulletin (détails)'!$H$4+'Bulletin (détails)'!I37*'Bulletin (détails)'!$I$4)</f>
        <v>9.238157737670042</v>
      </c>
      <c r="S37" s="51"/>
      <c r="T37" s="52">
        <f>SUM(J37*0.5+L37*0.25+M37*0.05+N37*0.05+O37*0.05+P37*0.05+Q37*0.05)</f>
        <v>35.03760886883502</v>
      </c>
      <c r="V37" s="25" t="str">
        <f>'Respect vie'!O38</f>
        <v>Brunei Darussalam</v>
      </c>
    </row>
    <row r="38" spans="1:22" ht="9">
      <c r="A38" s="25" t="str">
        <f>'Respect vie'!A39</f>
        <v>Bulgarie</v>
      </c>
      <c r="B38" s="24">
        <v>0</v>
      </c>
      <c r="C38" s="25">
        <v>0</v>
      </c>
      <c r="D38" s="24">
        <f>IF('Respect vie'!H39="non",100,0)</f>
        <v>100</v>
      </c>
      <c r="E38" s="24">
        <f>IF('Respect vie'!I39="oui",100,0)</f>
        <v>100</v>
      </c>
      <c r="F38" s="24">
        <f>IF('Respect vie'!J39="non",0,100)</f>
        <v>0</v>
      </c>
      <c r="G38" s="24">
        <f>IF('Respect vie'!K39="oui",100,0)</f>
        <v>0</v>
      </c>
      <c r="H38" s="24">
        <f>IF('Respect vie'!L39="oui",100,0)</f>
        <v>0</v>
      </c>
      <c r="I38" s="24">
        <f>IF('Respect vie'!M39="oui",100,0)</f>
        <v>0</v>
      </c>
      <c r="J38" s="47">
        <f>SUM(R38)</f>
        <v>17.05583011218733</v>
      </c>
      <c r="K38" s="48"/>
      <c r="L38" s="24">
        <f>IF('Qualité de vie'!B38="oui",0,100)</f>
        <v>100</v>
      </c>
      <c r="M38" s="24">
        <v>0</v>
      </c>
      <c r="N38" s="49">
        <f>SUM('Qualité de vie'!F38)</f>
        <v>74.241</v>
      </c>
      <c r="O38" s="22">
        <f>SUM('Qualité de vie'!G38)</f>
        <v>33</v>
      </c>
      <c r="P38" s="22">
        <v>0</v>
      </c>
      <c r="Q38" s="22">
        <f>IF('Qualité de vie'!I38="oui",100,0)</f>
        <v>0</v>
      </c>
      <c r="R38" s="50">
        <f>SUM('Bulletin (détails)'!B38*'Bulletin (détails)'!$B$4+C38*$C$4+'Bulletin (détails)'!D38*'Bulletin (détails)'!$D$4+'Bulletin (détails)'!E38*'Bulletin (détails)'!$E$4+'Bulletin (détails)'!F38*'Bulletin (détails)'!$F$4+'Bulletin (détails)'!G38*'Bulletin (détails)'!$G$4+'Bulletin (détails)'!H38*'Bulletin (détails)'!$H$4+'Bulletin (détails)'!I38*'Bulletin (détails)'!$I$4)</f>
        <v>17.05583011218733</v>
      </c>
      <c r="S38" s="51"/>
      <c r="T38" s="52">
        <f>SUM(J38*0.5+L38*0.25+M38*0.05+N38*0.05+O38*0.05+P38*0.05+Q38*0.05)</f>
        <v>38.88996505609366</v>
      </c>
      <c r="V38" s="25" t="str">
        <f>'Respect vie'!O39</f>
        <v>Bulgaria</v>
      </c>
    </row>
    <row r="39" spans="1:22" ht="9">
      <c r="A39" s="25" t="str">
        <f>'Respect vie'!A40</f>
        <v>Burkina Faso</v>
      </c>
      <c r="B39" s="24">
        <v>0</v>
      </c>
      <c r="C39" s="25">
        <v>0</v>
      </c>
      <c r="D39" s="24">
        <f>IF('Respect vie'!H40="non",100,0)</f>
        <v>100</v>
      </c>
      <c r="E39" s="24">
        <f>IF('Respect vie'!I40="oui",100,0)</f>
        <v>100</v>
      </c>
      <c r="F39" s="24">
        <f>IF('Respect vie'!J40="non",0,100)</f>
        <v>100</v>
      </c>
      <c r="G39" s="24">
        <f>IF('Respect vie'!K40="oui",100,0)</f>
        <v>0</v>
      </c>
      <c r="H39" s="24">
        <f>IF('Respect vie'!L40="oui",100,0)</f>
        <v>0</v>
      </c>
      <c r="I39" s="24">
        <f>IF('Respect vie'!M40="oui",100,0)</f>
        <v>0</v>
      </c>
      <c r="J39" s="47">
        <f>SUM(R39)</f>
        <v>17.766072793763705</v>
      </c>
      <c r="K39" s="48"/>
      <c r="L39" s="24">
        <f>IF('Qualité de vie'!B39="oui",0,100)</f>
        <v>100</v>
      </c>
      <c r="M39" s="24">
        <v>0</v>
      </c>
      <c r="N39" s="49">
        <f>SUM('Qualité de vie'!F39)</f>
        <v>77.96619</v>
      </c>
      <c r="O39" s="22">
        <f>SUM('Qualité de vie'!G39)</f>
        <v>30</v>
      </c>
      <c r="P39" s="22">
        <v>0</v>
      </c>
      <c r="Q39" s="22">
        <f>IF('Qualité de vie'!I39="oui",100,0)</f>
        <v>0</v>
      </c>
      <c r="R39" s="50">
        <f>SUM('Bulletin (détails)'!B39*'Bulletin (détails)'!$B$4+C39*$C$4+'Bulletin (détails)'!D39*'Bulletin (détails)'!$D$4+'Bulletin (détails)'!E39*'Bulletin (détails)'!$E$4+'Bulletin (détails)'!F39*'Bulletin (détails)'!$F$4+'Bulletin (détails)'!G39*'Bulletin (détails)'!$G$4+'Bulletin (détails)'!H39*'Bulletin (détails)'!$H$4+'Bulletin (détails)'!I39*'Bulletin (détails)'!$I$4)</f>
        <v>17.766072793763705</v>
      </c>
      <c r="S39" s="51"/>
      <c r="T39" s="52">
        <f>SUM(J39*0.5+L39*0.25+M39*0.05+N39*0.05+O39*0.05+P39*0.05+Q39*0.05)</f>
        <v>39.281345896881845</v>
      </c>
      <c r="V39" s="25" t="str">
        <f>'Respect vie'!O40</f>
        <v>Burkina Faso</v>
      </c>
    </row>
    <row r="40" spans="1:22" ht="9">
      <c r="A40" s="25" t="str">
        <f>'Respect vie'!A41</f>
        <v>Burundi</v>
      </c>
      <c r="B40" s="24">
        <v>0</v>
      </c>
      <c r="C40" s="25">
        <v>0</v>
      </c>
      <c r="D40" s="24">
        <f>IF('Respect vie'!H41="non",100,0)</f>
        <v>0</v>
      </c>
      <c r="E40" s="24">
        <f>IF('Respect vie'!I41="oui",100,0)</f>
        <v>100</v>
      </c>
      <c r="F40" s="24">
        <f>IF('Respect vie'!J41="non",0,100)</f>
        <v>100</v>
      </c>
      <c r="G40" s="24">
        <f>IF('Respect vie'!K41="oui",100,0)</f>
        <v>0</v>
      </c>
      <c r="H40" s="24">
        <f>IF('Respect vie'!L41="oui",100,0)</f>
        <v>0</v>
      </c>
      <c r="I40" s="24">
        <f>IF('Respect vie'!M41="oui",100,0)</f>
        <v>0</v>
      </c>
      <c r="J40" s="47">
        <f>SUM(R40)</f>
        <v>9.238157737670042</v>
      </c>
      <c r="K40" s="48"/>
      <c r="L40" s="24">
        <f>IF('Qualité de vie'!B40="oui",0,100)</f>
        <v>0</v>
      </c>
      <c r="M40" s="24">
        <v>0</v>
      </c>
      <c r="N40" s="49">
        <f>SUM('Qualité de vie'!F40)</f>
        <v>55.352250000000005</v>
      </c>
      <c r="O40" s="22">
        <f>SUM('Qualité de vie'!G40)</f>
        <v>19</v>
      </c>
      <c r="P40" s="22">
        <v>0</v>
      </c>
      <c r="Q40" s="22">
        <f>IF('Qualité de vie'!I40="oui",100,0)</f>
        <v>0</v>
      </c>
      <c r="R40" s="50">
        <f>SUM('Bulletin (détails)'!B40*'Bulletin (détails)'!$B$4+C40*$C$4+'Bulletin (détails)'!D40*'Bulletin (détails)'!$D$4+'Bulletin (détails)'!E40*'Bulletin (détails)'!$E$4+'Bulletin (détails)'!F40*'Bulletin (détails)'!$F$4+'Bulletin (détails)'!G40*'Bulletin (détails)'!$G$4+'Bulletin (détails)'!H40*'Bulletin (détails)'!$H$4+'Bulletin (détails)'!I40*'Bulletin (détails)'!$I$4)</f>
        <v>9.238157737670042</v>
      </c>
      <c r="S40" s="51"/>
      <c r="T40" s="52">
        <f>SUM(J40*0.5+L40*0.25+M40*0.05+N40*0.05+O40*0.05+P40*0.05+Q40*0.05)</f>
        <v>8.336691368835021</v>
      </c>
      <c r="V40" s="25" t="str">
        <f>'Respect vie'!O41</f>
        <v>Burundi</v>
      </c>
    </row>
    <row r="41" spans="1:22" ht="9">
      <c r="A41" s="25" t="str">
        <f>'Respect vie'!A42</f>
        <v>Cambodge</v>
      </c>
      <c r="B41" s="24">
        <v>0</v>
      </c>
      <c r="C41" s="25">
        <v>0</v>
      </c>
      <c r="D41" s="24">
        <f>IF('Respect vie'!H42="non",100,0)</f>
        <v>100</v>
      </c>
      <c r="E41" s="24">
        <f>IF('Respect vie'!I42="oui",100,0)</f>
        <v>100</v>
      </c>
      <c r="F41" s="24">
        <f>IF('Respect vie'!J42="non",0,100)</f>
        <v>100</v>
      </c>
      <c r="G41" s="24">
        <f>IF('Respect vie'!K42="oui",100,0)</f>
        <v>0</v>
      </c>
      <c r="H41" s="24">
        <f>IF('Respect vie'!L42="oui",100,0)</f>
        <v>0</v>
      </c>
      <c r="I41" s="24">
        <f>IF('Respect vie'!M42="oui",100,0)</f>
        <v>0</v>
      </c>
      <c r="J41" s="47">
        <f>SUM(R41)</f>
        <v>17.766072793763705</v>
      </c>
      <c r="K41" s="48"/>
      <c r="L41" s="24">
        <f>IF('Qualité de vie'!B41="oui",0,100)</f>
        <v>0</v>
      </c>
      <c r="M41" s="24">
        <v>0</v>
      </c>
      <c r="N41" s="49">
        <f>SUM('Qualité de vie'!F41)</f>
        <v>57.159000000000006</v>
      </c>
      <c r="O41" s="22">
        <f>SUM('Qualité de vie'!G41)</f>
        <v>21</v>
      </c>
      <c r="P41" s="22">
        <v>0</v>
      </c>
      <c r="Q41" s="22">
        <f>IF('Qualité de vie'!I41="oui",100,0)</f>
        <v>0</v>
      </c>
      <c r="R41" s="50">
        <f>SUM('Bulletin (détails)'!B41*'Bulletin (détails)'!$B$4+C41*$C$4+'Bulletin (détails)'!D41*'Bulletin (détails)'!$D$4+'Bulletin (détails)'!E41*'Bulletin (détails)'!$E$4+'Bulletin (détails)'!F41*'Bulletin (détails)'!$F$4+'Bulletin (détails)'!G41*'Bulletin (détails)'!$G$4+'Bulletin (détails)'!H41*'Bulletin (détails)'!$H$4+'Bulletin (détails)'!I41*'Bulletin (détails)'!$I$4)</f>
        <v>17.766072793763705</v>
      </c>
      <c r="S41" s="51"/>
      <c r="T41" s="52">
        <f>SUM(J41*0.5+L41*0.25+M41*0.05+N41*0.05+O41*0.05+P41*0.05+Q41*0.05)</f>
        <v>12.790986396881854</v>
      </c>
      <c r="V41" s="25" t="str">
        <f>'Respect vie'!O42</f>
        <v>Cambodia</v>
      </c>
    </row>
    <row r="42" spans="1:22" ht="9">
      <c r="A42" s="25" t="str">
        <f>'Respect vie'!A43</f>
        <v>Cameroun</v>
      </c>
      <c r="B42" s="24">
        <v>0</v>
      </c>
      <c r="C42" s="25">
        <v>0</v>
      </c>
      <c r="D42" s="24">
        <f>IF('Respect vie'!H43="non",100,0)</f>
        <v>0</v>
      </c>
      <c r="E42" s="24">
        <f>IF('Respect vie'!I43="oui",100,0)</f>
        <v>0</v>
      </c>
      <c r="F42" s="24">
        <f>IF('Respect vie'!J43="non",0,100)</f>
        <v>100</v>
      </c>
      <c r="G42" s="24">
        <f>IF('Respect vie'!K43="oui",100,0)</f>
        <v>0</v>
      </c>
      <c r="H42" s="24">
        <f>IF('Respect vie'!L43="oui",100,0)</f>
        <v>0</v>
      </c>
      <c r="I42" s="24">
        <f>IF('Respect vie'!M43="oui",100,0)</f>
        <v>0</v>
      </c>
      <c r="J42" s="47">
        <f>SUM(R42)</f>
        <v>0.7102426815763763</v>
      </c>
      <c r="K42" s="48"/>
      <c r="L42" s="24">
        <f>IF('Qualité de vie'!B42="oui",0,100)</f>
        <v>0</v>
      </c>
      <c r="M42" s="24">
        <v>0</v>
      </c>
      <c r="N42" s="49">
        <f>SUM('Qualité de vie'!F42)</f>
        <v>70.299</v>
      </c>
      <c r="O42" s="22">
        <f>SUM('Qualité de vie'!G42)</f>
        <v>25</v>
      </c>
      <c r="P42" s="22">
        <v>0</v>
      </c>
      <c r="Q42" s="22">
        <f>IF('Qualité de vie'!I42="oui",100,0)</f>
        <v>0</v>
      </c>
      <c r="R42" s="50">
        <f>SUM('Bulletin (détails)'!B42*'Bulletin (détails)'!$B$4+C42*$C$4+'Bulletin (détails)'!D42*'Bulletin (détails)'!$D$4+'Bulletin (détails)'!E42*'Bulletin (détails)'!$E$4+'Bulletin (détails)'!F42*'Bulletin (détails)'!$F$4+'Bulletin (détails)'!G42*'Bulletin (détails)'!$G$4+'Bulletin (détails)'!H42*'Bulletin (détails)'!$H$4+'Bulletin (détails)'!I42*'Bulletin (détails)'!$I$4)</f>
        <v>0.7102426815763763</v>
      </c>
      <c r="S42" s="51"/>
      <c r="T42" s="52">
        <f>SUM(J42*0.5+L42*0.25+M42*0.05+N42*0.05+O42*0.05+P42*0.05+Q42*0.05)</f>
        <v>5.120071340788189</v>
      </c>
      <c r="V42" s="25" t="str">
        <f>'Respect vie'!O43</f>
        <v>Cameroon</v>
      </c>
    </row>
    <row r="43" spans="1:22" ht="9">
      <c r="A43" s="25" t="str">
        <f>'Respect vie'!A44</f>
        <v>Canada</v>
      </c>
      <c r="B43" s="24">
        <v>0</v>
      </c>
      <c r="C43" s="25">
        <v>0</v>
      </c>
      <c r="D43" s="24">
        <f>IF('Respect vie'!H44="non",100,0)</f>
        <v>0</v>
      </c>
      <c r="E43" s="24">
        <f>IF('Respect vie'!I44="oui",100,0)</f>
        <v>0</v>
      </c>
      <c r="F43" s="24">
        <f>IF('Respect vie'!J44="non",0,100)</f>
        <v>0</v>
      </c>
      <c r="G43" s="24">
        <f>IF('Respect vie'!K44="oui",100,0)</f>
        <v>0</v>
      </c>
      <c r="H43" s="24">
        <f>IF('Respect vie'!L44="oui",100,0)</f>
        <v>0</v>
      </c>
      <c r="I43" s="24">
        <f>IF('Respect vie'!M44="oui",100,0)</f>
        <v>100</v>
      </c>
      <c r="J43" s="47">
        <f>SUM(R43)</f>
        <v>11.48664380023618</v>
      </c>
      <c r="K43" s="48"/>
      <c r="L43" s="24">
        <f>IF('Qualité de vie'!B43="oui",0,100)</f>
        <v>0</v>
      </c>
      <c r="M43" s="24">
        <v>0</v>
      </c>
      <c r="N43" s="49">
        <f>SUM('Qualité de vie'!F43)</f>
        <v>97.01919000000001</v>
      </c>
      <c r="O43" s="22">
        <f>SUM('Qualité de vie'!G43)</f>
        <v>87</v>
      </c>
      <c r="P43" s="22">
        <v>0</v>
      </c>
      <c r="Q43" s="22">
        <f>IF('Qualité de vie'!I43="oui",100,0)</f>
        <v>0</v>
      </c>
      <c r="R43" s="50">
        <f>SUM('Bulletin (détails)'!B43*'Bulletin (détails)'!$B$4+C43*$C$4+'Bulletin (détails)'!D43*'Bulletin (détails)'!$D$4+'Bulletin (détails)'!E43*'Bulletin (détails)'!$E$4+'Bulletin (détails)'!F43*'Bulletin (détails)'!$F$4+'Bulletin (détails)'!G43*'Bulletin (détails)'!$G$4+'Bulletin (détails)'!H43*'Bulletin (détails)'!$H$4+'Bulletin (détails)'!I43*'Bulletin (détails)'!$I$4)</f>
        <v>11.48664380023618</v>
      </c>
      <c r="S43" s="51"/>
      <c r="T43" s="52">
        <f>SUM(J43*0.5+L43*0.25+M43*0.05+N43*0.05+O43*0.05+P43*0.05+Q43*0.05)</f>
        <v>14.944281400118093</v>
      </c>
      <c r="V43" s="25" t="str">
        <f>'Respect vie'!O44</f>
        <v>Canada</v>
      </c>
    </row>
    <row r="44" spans="1:22" ht="9">
      <c r="A44" s="25" t="str">
        <f>'Respect vie'!A45</f>
        <v>Cap-Vert</v>
      </c>
      <c r="B44" s="24">
        <v>0</v>
      </c>
      <c r="C44" s="25">
        <v>0</v>
      </c>
      <c r="D44" s="24">
        <f>IF('Respect vie'!H45="non",100,0)</f>
        <v>100</v>
      </c>
      <c r="E44" s="24">
        <f>IF('Respect vie'!I45="oui",100,0)</f>
        <v>100</v>
      </c>
      <c r="F44" s="24">
        <f>IF('Respect vie'!J45="non",0,100)</f>
        <v>100</v>
      </c>
      <c r="G44" s="24">
        <f>IF('Respect vie'!K45="oui",100,0)</f>
        <v>0</v>
      </c>
      <c r="H44" s="24">
        <f>IF('Respect vie'!L45="oui",100,0)</f>
        <v>0</v>
      </c>
      <c r="I44" s="24">
        <f>IF('Respect vie'!M45="oui",100,0)</f>
        <v>0</v>
      </c>
      <c r="J44" s="47">
        <f>SUM(R44)</f>
        <v>17.766072793763705</v>
      </c>
      <c r="K44" s="48"/>
      <c r="L44" s="24">
        <f>IF('Qualité de vie'!B44="oui",0,100)</f>
        <v>100</v>
      </c>
      <c r="M44" s="24">
        <v>0</v>
      </c>
      <c r="N44" s="49">
        <f>SUM('Qualité de vie'!F44)</f>
        <v>97.236</v>
      </c>
      <c r="O44" s="22">
        <f>SUM('Qualité de vie'!G44)</f>
        <v>55</v>
      </c>
      <c r="P44" s="22">
        <v>0</v>
      </c>
      <c r="Q44" s="22">
        <f>IF('Qualité de vie'!I44="oui",100,0)</f>
        <v>0</v>
      </c>
      <c r="R44" s="50">
        <f>SUM('Bulletin (détails)'!B44*'Bulletin (détails)'!$B$4+C44*$C$4+'Bulletin (détails)'!D44*'Bulletin (détails)'!$D$4+'Bulletin (détails)'!E44*'Bulletin (détails)'!$E$4+'Bulletin (détails)'!F44*'Bulletin (détails)'!$F$4+'Bulletin (détails)'!G44*'Bulletin (détails)'!$G$4+'Bulletin (détails)'!H44*'Bulletin (détails)'!$H$4+'Bulletin (détails)'!I44*'Bulletin (détails)'!$I$4)</f>
        <v>17.766072793763705</v>
      </c>
      <c r="S44" s="51"/>
      <c r="T44" s="52">
        <f>SUM(J44*0.5+L44*0.25+M44*0.05+N44*0.05+O44*0.05+P44*0.05+Q44*0.05)</f>
        <v>41.49483639688185</v>
      </c>
      <c r="V44" s="25" t="str">
        <f>'Respect vie'!O45</f>
        <v>Cape Verde</v>
      </c>
    </row>
    <row r="45" spans="1:22" ht="9">
      <c r="A45" s="25" t="str">
        <f>'Respect vie'!A46</f>
        <v>Chili</v>
      </c>
      <c r="B45" s="24">
        <v>0</v>
      </c>
      <c r="C45" s="25">
        <v>0</v>
      </c>
      <c r="D45" s="24">
        <f>IF('Respect vie'!H46="non",100,0)</f>
        <v>100</v>
      </c>
      <c r="E45" s="24">
        <f>IF('Respect vie'!I46="oui",100,0)</f>
        <v>100</v>
      </c>
      <c r="F45" s="24">
        <f>IF('Respect vie'!J46="non",0,100)</f>
        <v>0</v>
      </c>
      <c r="G45" s="24">
        <f>IF('Respect vie'!K46="oui",100,0)</f>
        <v>0</v>
      </c>
      <c r="H45" s="24">
        <f>IF('Respect vie'!L46="oui",100,0)</f>
        <v>0</v>
      </c>
      <c r="I45" s="24">
        <f>IF('Respect vie'!M46="oui",100,0)</f>
        <v>0</v>
      </c>
      <c r="J45" s="47">
        <f>SUM(R45)</f>
        <v>17.05583011218733</v>
      </c>
      <c r="K45" s="48"/>
      <c r="L45" s="24">
        <f>IF('Qualité de vie'!B45="oui",0,100)</f>
        <v>0</v>
      </c>
      <c r="M45" s="24">
        <v>0</v>
      </c>
      <c r="N45" s="49">
        <f>SUM('Qualité de vie'!F45)</f>
        <v>74.241</v>
      </c>
      <c r="O45" s="22">
        <f>SUM('Qualité de vie'!G45)</f>
        <v>72</v>
      </c>
      <c r="P45" s="22">
        <v>0</v>
      </c>
      <c r="Q45" s="22">
        <f>IF('Qualité de vie'!I45="oui",100,0)</f>
        <v>0</v>
      </c>
      <c r="R45" s="50">
        <f>SUM('Bulletin (détails)'!B45*'Bulletin (détails)'!$B$4+C45*$C$4+'Bulletin (détails)'!D45*'Bulletin (détails)'!$D$4+'Bulletin (détails)'!E45*'Bulletin (détails)'!$E$4+'Bulletin (détails)'!F45*'Bulletin (détails)'!$F$4+'Bulletin (détails)'!G45*'Bulletin (détails)'!$G$4+'Bulletin (détails)'!H45*'Bulletin (détails)'!$H$4+'Bulletin (détails)'!I45*'Bulletin (détails)'!$I$4)</f>
        <v>17.05583011218733</v>
      </c>
      <c r="S45" s="51"/>
      <c r="T45" s="52">
        <f>SUM(J45*0.5+L45*0.25+M45*0.05+N45*0.05+O45*0.05+P45*0.05+Q45*0.05)</f>
        <v>15.839965056093664</v>
      </c>
      <c r="V45" s="25" t="str">
        <f>'Respect vie'!O46</f>
        <v>Chile</v>
      </c>
    </row>
    <row r="46" spans="1:22" ht="9">
      <c r="A46" s="25" t="str">
        <f>'Respect vie'!A47</f>
        <v>Chine</v>
      </c>
      <c r="B46" s="24">
        <v>0</v>
      </c>
      <c r="C46" s="25">
        <v>0</v>
      </c>
      <c r="D46" s="24">
        <f>IF('Respect vie'!H47="non",100,0)</f>
        <v>0</v>
      </c>
      <c r="E46" s="24">
        <f>IF('Respect vie'!I47="oui",100,0)</f>
        <v>0</v>
      </c>
      <c r="F46" s="24">
        <f>IF('Respect vie'!J47="non",0,100)</f>
        <v>0</v>
      </c>
      <c r="G46" s="24">
        <f>IF('Respect vie'!K47="oui",100,0)</f>
        <v>100</v>
      </c>
      <c r="H46" s="24">
        <f>IF('Respect vie'!L47="oui",100,0)</f>
        <v>100</v>
      </c>
      <c r="I46" s="24">
        <f>IF('Respect vie'!M47="oui",100,0)</f>
        <v>0</v>
      </c>
      <c r="J46" s="47">
        <f>SUM(R46)</f>
        <v>22.97328760047236</v>
      </c>
      <c r="K46" s="48"/>
      <c r="L46" s="24">
        <f>IF('Qualité de vie'!B46="oui",0,100)</f>
        <v>0</v>
      </c>
      <c r="M46" s="24">
        <v>0</v>
      </c>
      <c r="N46" s="49">
        <f>SUM('Qualité de vie'!F46)</f>
        <v>3.942</v>
      </c>
      <c r="O46" s="22">
        <f>SUM('Qualité de vie'!G46)</f>
        <v>36</v>
      </c>
      <c r="P46" s="22">
        <v>0</v>
      </c>
      <c r="Q46" s="22">
        <f>IF('Qualité de vie'!I46="oui",100,0)</f>
        <v>0</v>
      </c>
      <c r="R46" s="50">
        <f>SUM('Bulletin (détails)'!B46*'Bulletin (détails)'!$B$4+C46*$C$4+'Bulletin (détails)'!D46*'Bulletin (détails)'!$D$4+'Bulletin (détails)'!E46*'Bulletin (détails)'!$E$4+'Bulletin (détails)'!F46*'Bulletin (détails)'!$F$4+'Bulletin (détails)'!G46*'Bulletin (détails)'!$G$4+'Bulletin (détails)'!H46*'Bulletin (détails)'!$H$4+'Bulletin (détails)'!I46*'Bulletin (détails)'!$I$4)</f>
        <v>22.97328760047236</v>
      </c>
      <c r="S46" s="51"/>
      <c r="T46" s="52">
        <f>SUM(J46*0.5+L46*0.25+M46*0.05+N46*0.05+O46*0.05+P46*0.05+Q46*0.05)</f>
        <v>13.483743800236182</v>
      </c>
      <c r="V46" s="25" t="str">
        <f>'Respect vie'!O47</f>
        <v>China</v>
      </c>
    </row>
    <row r="47" spans="1:22" ht="9">
      <c r="A47" s="25" t="str">
        <f>'Respect vie'!A48</f>
        <v>Chypre</v>
      </c>
      <c r="B47" s="24">
        <v>0</v>
      </c>
      <c r="C47" s="25">
        <v>0</v>
      </c>
      <c r="D47" s="24">
        <f>IF('Respect vie'!H48="non",100,0)</f>
        <v>100</v>
      </c>
      <c r="E47" s="24">
        <f>IF('Respect vie'!I48="oui",100,0)</f>
        <v>100</v>
      </c>
      <c r="F47" s="24">
        <f>IF('Respect vie'!J48="non",0,100)</f>
        <v>100</v>
      </c>
      <c r="G47" s="24">
        <f>IF('Respect vie'!K48="oui",100,0)</f>
        <v>0</v>
      </c>
      <c r="H47" s="24">
        <f>IF('Respect vie'!L48="oui",100,0)</f>
        <v>0</v>
      </c>
      <c r="I47" s="24">
        <f>IF('Respect vie'!M48="oui",100,0)</f>
        <v>0</v>
      </c>
      <c r="J47" s="47">
        <f>SUM(R47)</f>
        <v>17.766072793763705</v>
      </c>
      <c r="K47" s="48"/>
      <c r="L47" s="24">
        <f>IF('Qualité de vie'!B47="oui",0,100)</f>
        <v>100</v>
      </c>
      <c r="M47" s="24">
        <v>0</v>
      </c>
      <c r="N47" s="49">
        <f>SUM('Qualité de vie'!F47)</f>
        <v>95.265</v>
      </c>
      <c r="O47" s="22">
        <f>SUM('Qualité de vie'!G47)</f>
        <v>63</v>
      </c>
      <c r="P47" s="22">
        <v>0</v>
      </c>
      <c r="Q47" s="22">
        <f>IF('Qualité de vie'!I47="oui",100,0)</f>
        <v>0</v>
      </c>
      <c r="R47" s="50">
        <f>SUM('Bulletin (détails)'!B47*'Bulletin (détails)'!$B$4+C47*$C$4+'Bulletin (détails)'!D47*'Bulletin (détails)'!$D$4+'Bulletin (détails)'!E47*'Bulletin (détails)'!$E$4+'Bulletin (détails)'!F47*'Bulletin (détails)'!$F$4+'Bulletin (détails)'!G47*'Bulletin (détails)'!$G$4+'Bulletin (détails)'!H47*'Bulletin (détails)'!$H$4+'Bulletin (détails)'!I47*'Bulletin (détails)'!$I$4)</f>
        <v>17.766072793763705</v>
      </c>
      <c r="S47" s="51"/>
      <c r="T47" s="52">
        <f>SUM(J47*0.5+L47*0.25+M47*0.05+N47*0.05+O47*0.05+P47*0.05+Q47*0.05)</f>
        <v>41.79628639688185</v>
      </c>
      <c r="V47" s="25" t="str">
        <f>'Respect vie'!O48</f>
        <v>Cyprus</v>
      </c>
    </row>
    <row r="48" spans="1:22" ht="9">
      <c r="A48" s="25" t="str">
        <f>'Respect vie'!A49</f>
        <v>Chypre du Nord</v>
      </c>
      <c r="B48" s="24">
        <v>0</v>
      </c>
      <c r="C48" s="25">
        <v>0</v>
      </c>
      <c r="D48" s="24">
        <f>IF('Respect vie'!H49="non",100,0)</f>
        <v>100</v>
      </c>
      <c r="E48" s="24">
        <f>IF('Respect vie'!I49="oui",100,0)</f>
        <v>0</v>
      </c>
      <c r="F48" s="24">
        <f>IF('Respect vie'!J49="non",0,100)</f>
        <v>100</v>
      </c>
      <c r="G48" s="24">
        <f>IF('Respect vie'!K49="oui",100,0)</f>
        <v>0</v>
      </c>
      <c r="H48" s="24">
        <f>IF('Respect vie'!L49="oui",100,0)</f>
        <v>0</v>
      </c>
      <c r="I48" s="24">
        <f>IF('Respect vie'!M49="oui",100,0)</f>
        <v>0</v>
      </c>
      <c r="J48" s="47">
        <f>SUM(R48)</f>
        <v>9.238157737670042</v>
      </c>
      <c r="K48" s="48"/>
      <c r="L48" s="24">
        <f>IF('Qualité de vie'!B48="oui",0,100)</f>
        <v>100</v>
      </c>
      <c r="M48" s="24">
        <v>0</v>
      </c>
      <c r="N48" s="49">
        <f>SUM('Qualité de vie'!F48)</f>
        <v>68.985</v>
      </c>
      <c r="O48" s="22"/>
      <c r="P48" s="22">
        <v>0</v>
      </c>
      <c r="Q48" s="22">
        <f>IF('Qualité de vie'!I48="oui",100,0)</f>
        <v>0</v>
      </c>
      <c r="R48" s="50">
        <f>SUM('Bulletin (détails)'!B48*'Bulletin (détails)'!$B$4+C48*$C$4+'Bulletin (détails)'!D48*'Bulletin (détails)'!$D$4+'Bulletin (détails)'!E48*'Bulletin (détails)'!$E$4+'Bulletin (détails)'!F48*'Bulletin (détails)'!$F$4+'Bulletin (détails)'!G48*'Bulletin (détails)'!$G$4+'Bulletin (détails)'!H48*'Bulletin (détails)'!$H$4+'Bulletin (détails)'!I48*'Bulletin (détails)'!$I$4)</f>
        <v>9.238157737670042</v>
      </c>
      <c r="S48" s="51"/>
      <c r="T48" s="52">
        <f>SUM(J48*0.5+L48*0.25+M48*0.05+N48*0.05+O48*0.05+P48*0.05+Q48*0.05)</f>
        <v>33.068328868835025</v>
      </c>
      <c r="V48" s="25" t="str">
        <f>'Respect vie'!O49</f>
        <v>North cyprus</v>
      </c>
    </row>
    <row r="49" spans="1:22" ht="9">
      <c r="A49" s="25" t="str">
        <f>'Respect vie'!A50</f>
        <v>Colombie</v>
      </c>
      <c r="B49" s="24">
        <v>0</v>
      </c>
      <c r="C49" s="25">
        <v>0</v>
      </c>
      <c r="D49" s="24">
        <f>IF('Respect vie'!H50="non",100,0)</f>
        <v>0</v>
      </c>
      <c r="E49" s="24">
        <f>IF('Respect vie'!I50="oui",100,0)</f>
        <v>100</v>
      </c>
      <c r="F49" s="24">
        <f>IF('Respect vie'!J50="non",0,100)</f>
        <v>0</v>
      </c>
      <c r="G49" s="24">
        <f>IF('Respect vie'!K50="oui",100,0)</f>
        <v>0</v>
      </c>
      <c r="H49" s="24">
        <f>IF('Respect vie'!L50="oui",100,0)</f>
        <v>0</v>
      </c>
      <c r="I49" s="24">
        <f>IF('Respect vie'!M50="oui",100,0)</f>
        <v>0</v>
      </c>
      <c r="J49" s="47">
        <f>SUM(R49)</f>
        <v>8.527915056093665</v>
      </c>
      <c r="K49" s="48"/>
      <c r="L49" s="24">
        <f>IF('Qualité de vie'!B49="oui",0,100)</f>
        <v>0</v>
      </c>
      <c r="M49" s="24">
        <v>0</v>
      </c>
      <c r="N49" s="49">
        <f>SUM('Qualité de vie'!F49)</f>
        <v>49.603500000000004</v>
      </c>
      <c r="O49" s="22">
        <f>SUM('Qualité de vie'!G49)</f>
        <v>34</v>
      </c>
      <c r="P49" s="22">
        <v>0</v>
      </c>
      <c r="Q49" s="22">
        <f>IF('Qualité de vie'!I49="oui",100,0)</f>
        <v>0</v>
      </c>
      <c r="R49" s="50">
        <f>SUM('Bulletin (détails)'!B49*'Bulletin (détails)'!$B$4+C49*$C$4+'Bulletin (détails)'!D49*'Bulletin (détails)'!$D$4+'Bulletin (détails)'!E49*'Bulletin (détails)'!$E$4+'Bulletin (détails)'!F49*'Bulletin (détails)'!$F$4+'Bulletin (détails)'!G49*'Bulletin (détails)'!$G$4+'Bulletin (détails)'!H49*'Bulletin (détails)'!$H$4+'Bulletin (détails)'!I49*'Bulletin (détails)'!$I$4)</f>
        <v>8.527915056093665</v>
      </c>
      <c r="S49" s="51"/>
      <c r="T49" s="52">
        <f>SUM(J49*0.5+L49*0.25+M49*0.05+N49*0.05+O49*0.05+P49*0.05+Q49*0.05)</f>
        <v>8.444132528046833</v>
      </c>
      <c r="V49" s="25" t="str">
        <f>'Respect vie'!O50</f>
        <v>Colombia</v>
      </c>
    </row>
    <row r="50" spans="1:22" ht="9">
      <c r="A50" s="25" t="str">
        <f>'Respect vie'!A51</f>
        <v>Comores</v>
      </c>
      <c r="B50" s="24">
        <v>0</v>
      </c>
      <c r="C50" s="25">
        <v>0</v>
      </c>
      <c r="D50" s="24">
        <f>IF('Respect vie'!H51="non",100,0)</f>
        <v>100</v>
      </c>
      <c r="E50" s="24">
        <f>IF('Respect vie'!I51="oui",100,0)</f>
        <v>100</v>
      </c>
      <c r="F50" s="24">
        <f>IF('Respect vie'!J51="non",0,100)</f>
        <v>100</v>
      </c>
      <c r="G50" s="24">
        <f>IF('Respect vie'!K51="oui",100,0)</f>
        <v>0</v>
      </c>
      <c r="H50" s="24">
        <f>IF('Respect vie'!L51="oui",100,0)</f>
        <v>0</v>
      </c>
      <c r="I50" s="24">
        <f>IF('Respect vie'!M51="oui",100,0)</f>
        <v>0</v>
      </c>
      <c r="J50" s="47">
        <f>SUM(R50)</f>
        <v>17.766072793763705</v>
      </c>
      <c r="K50" s="48"/>
      <c r="L50" s="24">
        <f>IF('Qualité de vie'!B50="oui",0,100)</f>
        <v>100</v>
      </c>
      <c r="M50" s="24">
        <v>0</v>
      </c>
      <c r="N50" s="49">
        <f>SUM('Qualité de vie'!F50)</f>
        <v>84.753</v>
      </c>
      <c r="O50" s="22">
        <f>SUM('Qualité de vie'!G50)</f>
        <v>24</v>
      </c>
      <c r="P50" s="22">
        <v>0</v>
      </c>
      <c r="Q50" s="22">
        <f>IF('Qualité de vie'!I50="oui",100,0)</f>
        <v>0</v>
      </c>
      <c r="R50" s="50">
        <f>SUM('Bulletin (détails)'!B50*'Bulletin (détails)'!$B$4+C50*$C$4+'Bulletin (détails)'!D50*'Bulletin (détails)'!$D$4+'Bulletin (détails)'!E50*'Bulletin (détails)'!$E$4+'Bulletin (détails)'!F50*'Bulletin (détails)'!$F$4+'Bulletin (détails)'!G50*'Bulletin (détails)'!$G$4+'Bulletin (détails)'!H50*'Bulletin (détails)'!$H$4+'Bulletin (détails)'!I50*'Bulletin (détails)'!$I$4)</f>
        <v>17.766072793763705</v>
      </c>
      <c r="S50" s="51"/>
      <c r="T50" s="52">
        <f>SUM(J50*0.5+L50*0.25+M50*0.05+N50*0.05+O50*0.05+P50*0.05+Q50*0.05)</f>
        <v>39.320686396881854</v>
      </c>
      <c r="V50" s="25" t="str">
        <f>'Respect vie'!O51</f>
        <v>Comoros</v>
      </c>
    </row>
    <row r="51" spans="1:22" ht="9">
      <c r="A51" s="25" t="str">
        <f>'Respect vie'!A52</f>
        <v>Congo</v>
      </c>
      <c r="B51" s="24">
        <v>0</v>
      </c>
      <c r="C51" s="25">
        <v>0</v>
      </c>
      <c r="D51" s="24">
        <f>IF('Respect vie'!H52="non",100,0)</f>
        <v>100</v>
      </c>
      <c r="E51" s="24">
        <f>IF('Respect vie'!I52="oui",100,0)</f>
        <v>100</v>
      </c>
      <c r="F51" s="24">
        <f>IF('Respect vie'!J52="non",0,100)</f>
        <v>100</v>
      </c>
      <c r="G51" s="24">
        <f>IF('Respect vie'!K52="oui",100,0)</f>
        <v>0</v>
      </c>
      <c r="H51" s="24">
        <f>IF('Respect vie'!L52="oui",100,0)</f>
        <v>0</v>
      </c>
      <c r="I51" s="24">
        <f>IF('Respect vie'!M52="oui",100,0)</f>
        <v>0</v>
      </c>
      <c r="J51" s="47">
        <f>SUM(R51)</f>
        <v>17.766072793763705</v>
      </c>
      <c r="K51" s="48"/>
      <c r="L51" s="24">
        <f>IF('Qualité de vie'!B51="oui",0,100)</f>
        <v>100</v>
      </c>
      <c r="M51" s="24">
        <v>0</v>
      </c>
      <c r="N51" s="49">
        <f>SUM('Qualité de vie'!F51)</f>
        <v>73.33434000000001</v>
      </c>
      <c r="O51" s="22">
        <f>SUM('Qualité de vie'!G51)</f>
        <v>22</v>
      </c>
      <c r="P51" s="22">
        <v>0</v>
      </c>
      <c r="Q51" s="22">
        <f>IF('Qualité de vie'!I51="oui",100,0)</f>
        <v>0</v>
      </c>
      <c r="R51" s="50">
        <f>SUM('Bulletin (détails)'!B51*'Bulletin (détails)'!$B$4+C51*$C$4+'Bulletin (détails)'!D51*'Bulletin (détails)'!$D$4+'Bulletin (détails)'!E51*'Bulletin (détails)'!$E$4+'Bulletin (détails)'!F51*'Bulletin (détails)'!$F$4+'Bulletin (détails)'!G51*'Bulletin (détails)'!$G$4+'Bulletin (détails)'!H51*'Bulletin (détails)'!$H$4+'Bulletin (détails)'!I51*'Bulletin (détails)'!$I$4)</f>
        <v>17.766072793763705</v>
      </c>
      <c r="S51" s="51"/>
      <c r="T51" s="52">
        <f>SUM(J51*0.5+L51*0.25+M51*0.05+N51*0.05+O51*0.05+P51*0.05+Q51*0.05)</f>
        <v>38.64975339688185</v>
      </c>
      <c r="V51" s="25" t="str">
        <f>'Respect vie'!O52</f>
        <v>Congo</v>
      </c>
    </row>
    <row r="52" spans="1:22" ht="9">
      <c r="A52" s="25" t="str">
        <f>'Respect vie'!A53</f>
        <v>Corée du Nord (République populaire démocratique de)</v>
      </c>
      <c r="B52" s="24">
        <v>0</v>
      </c>
      <c r="C52" s="25">
        <v>0</v>
      </c>
      <c r="D52" s="24">
        <f>IF('Respect vie'!H53="non",100,0)</f>
        <v>0</v>
      </c>
      <c r="E52" s="24">
        <f>IF('Respect vie'!I53="oui",100,0)</f>
        <v>0</v>
      </c>
      <c r="F52" s="24">
        <f>IF('Respect vie'!J53="non",0,100)</f>
        <v>100</v>
      </c>
      <c r="G52" s="24">
        <f>IF('Respect vie'!K53="oui",100,0)</f>
        <v>0</v>
      </c>
      <c r="H52" s="24">
        <f>IF('Respect vie'!L53="oui",100,0)</f>
        <v>0</v>
      </c>
      <c r="I52" s="24">
        <f>IF('Respect vie'!M53="oui",100,0)</f>
        <v>0</v>
      </c>
      <c r="J52" s="47">
        <f>SUM(R52)</f>
        <v>0.7102426815763763</v>
      </c>
      <c r="K52" s="48"/>
      <c r="L52" s="24">
        <f>IF('Qualité de vie'!B52="oui",0,100)</f>
        <v>0</v>
      </c>
      <c r="M52" s="24">
        <v>0</v>
      </c>
      <c r="N52" s="49">
        <f>SUM('Qualité de vie'!F52)</f>
        <v>0.657</v>
      </c>
      <c r="O52" s="22">
        <f>SUM('Qualité de vie'!G52)</f>
        <v>10</v>
      </c>
      <c r="P52" s="22">
        <v>0</v>
      </c>
      <c r="Q52" s="22">
        <f>IF('Qualité de vie'!I52="oui",100,0)</f>
        <v>0</v>
      </c>
      <c r="R52" s="50">
        <f>SUM('Bulletin (détails)'!B52*'Bulletin (détails)'!$B$4+C52*$C$4+'Bulletin (détails)'!D52*'Bulletin (détails)'!$D$4+'Bulletin (détails)'!E52*'Bulletin (détails)'!$E$4+'Bulletin (détails)'!F52*'Bulletin (détails)'!$F$4+'Bulletin (détails)'!G52*'Bulletin (détails)'!$G$4+'Bulletin (détails)'!H52*'Bulletin (détails)'!$H$4+'Bulletin (détails)'!I52*'Bulletin (détails)'!$I$4)</f>
        <v>0.7102426815763763</v>
      </c>
      <c r="S52" s="51"/>
      <c r="T52" s="52">
        <f>SUM(J52*0.5+L52*0.25+M52*0.05+N52*0.05+O52*0.05+P52*0.05+Q52*0.05)</f>
        <v>0.8879713407881882</v>
      </c>
      <c r="V52" s="25" t="str">
        <f>'Respect vie'!O53</f>
        <v>North Korea, Democratic People's Republic of</v>
      </c>
    </row>
    <row r="53" spans="1:22" ht="9">
      <c r="A53" s="25" t="str">
        <f>'Respect vie'!A54</f>
        <v>Corée du Sud (République de )</v>
      </c>
      <c r="B53" s="24">
        <v>0</v>
      </c>
      <c r="C53" s="25">
        <v>0</v>
      </c>
      <c r="D53" s="24">
        <f>IF('Respect vie'!H54="non",100,0)</f>
        <v>100</v>
      </c>
      <c r="E53" s="24">
        <f>IF('Respect vie'!I54="oui",100,0)</f>
        <v>100</v>
      </c>
      <c r="F53" s="24">
        <f>IF('Respect vie'!J54="non",0,100)</f>
        <v>0</v>
      </c>
      <c r="G53" s="24">
        <f>IF('Respect vie'!K54="oui",100,0)</f>
        <v>0</v>
      </c>
      <c r="H53" s="24">
        <f>IF('Respect vie'!L54="oui",100,0)</f>
        <v>0</v>
      </c>
      <c r="I53" s="24">
        <f>IF('Respect vie'!M54="oui",100,0)</f>
        <v>0</v>
      </c>
      <c r="J53" s="47">
        <f>SUM(R53)</f>
        <v>17.05583011218733</v>
      </c>
      <c r="K53" s="48"/>
      <c r="L53" s="24">
        <f>IF('Qualité de vie'!B53="oui",0,100)</f>
        <v>0</v>
      </c>
      <c r="M53" s="24">
        <v>0</v>
      </c>
      <c r="N53" s="49">
        <f>SUM('Qualité de vie'!F53)</f>
        <v>84.96981</v>
      </c>
      <c r="O53" s="22">
        <f>SUM('Qualité de vie'!G53)</f>
        <v>54</v>
      </c>
      <c r="P53" s="22">
        <v>0</v>
      </c>
      <c r="Q53" s="22">
        <f>IF('Qualité de vie'!I53="oui",100,0)</f>
        <v>0</v>
      </c>
      <c r="R53" s="50">
        <f>SUM('Bulletin (détails)'!B53*'Bulletin (détails)'!$B$4+C53*$C$4+'Bulletin (détails)'!D53*'Bulletin (détails)'!$D$4+'Bulletin (détails)'!E53*'Bulletin (détails)'!$E$4+'Bulletin (détails)'!F53*'Bulletin (détails)'!$F$4+'Bulletin (détails)'!G53*'Bulletin (détails)'!$G$4+'Bulletin (détails)'!H53*'Bulletin (détails)'!$H$4+'Bulletin (détails)'!I53*'Bulletin (détails)'!$I$4)</f>
        <v>17.05583011218733</v>
      </c>
      <c r="S53" s="51"/>
      <c r="T53" s="52">
        <f>SUM(J53*0.5+L53*0.25+M53*0.05+N53*0.05+O53*0.05+P53*0.05+Q53*0.05)</f>
        <v>15.476405556093663</v>
      </c>
      <c r="V53" s="25" t="str">
        <f>'Respect vie'!O54</f>
        <v>Korea, Republic of</v>
      </c>
    </row>
    <row r="54" spans="1:22" ht="9">
      <c r="A54" s="25" t="str">
        <f>'Respect vie'!A55</f>
        <v>Costa Rica</v>
      </c>
      <c r="B54" s="24">
        <v>0</v>
      </c>
      <c r="C54" s="25">
        <v>0</v>
      </c>
      <c r="D54" s="24">
        <f>IF('Respect vie'!H55="non",100,0)</f>
        <v>100</v>
      </c>
      <c r="E54" s="24">
        <f>IF('Respect vie'!I55="oui",100,0)</f>
        <v>100</v>
      </c>
      <c r="F54" s="24">
        <f>IF('Respect vie'!J55="non",0,100)</f>
        <v>100</v>
      </c>
      <c r="G54" s="24">
        <f>IF('Respect vie'!K55="oui",100,0)</f>
        <v>0</v>
      </c>
      <c r="H54" s="24">
        <f>IF('Respect vie'!L55="oui",100,0)</f>
        <v>0</v>
      </c>
      <c r="I54" s="24">
        <f>IF('Respect vie'!M55="oui",100,0)</f>
        <v>0</v>
      </c>
      <c r="J54" s="47">
        <f>SUM(R54)</f>
        <v>17.766072793763705</v>
      </c>
      <c r="K54" s="48"/>
      <c r="L54" s="24">
        <f>IF('Qualité de vie'!B54="oui",0,100)</f>
        <v>100</v>
      </c>
      <c r="M54" s="24">
        <v>0</v>
      </c>
      <c r="N54" s="49">
        <f>SUM('Qualité de vie'!F54)</f>
        <v>94.77225</v>
      </c>
      <c r="O54" s="22">
        <f>SUM('Qualité de vie'!G54)</f>
        <v>48</v>
      </c>
      <c r="P54" s="22">
        <v>0</v>
      </c>
      <c r="Q54" s="22">
        <f>IF('Qualité de vie'!I54="oui",100,0)</f>
        <v>0</v>
      </c>
      <c r="R54" s="50">
        <f>SUM('Bulletin (détails)'!B54*'Bulletin (détails)'!$B$4+C54*$C$4+'Bulletin (détails)'!D54*'Bulletin (détails)'!$D$4+'Bulletin (détails)'!E54*'Bulletin (détails)'!$E$4+'Bulletin (détails)'!F54*'Bulletin (détails)'!$F$4+'Bulletin (détails)'!G54*'Bulletin (détails)'!$G$4+'Bulletin (détails)'!H54*'Bulletin (détails)'!$H$4+'Bulletin (détails)'!I54*'Bulletin (détails)'!$I$4)</f>
        <v>17.766072793763705</v>
      </c>
      <c r="S54" s="51"/>
      <c r="T54" s="52">
        <f>SUM(J54*0.5+L54*0.25+M54*0.05+N54*0.05+O54*0.05+P54*0.05+Q54*0.05)</f>
        <v>41.02164889688185</v>
      </c>
      <c r="V54" s="25" t="str">
        <f>'Respect vie'!O55</f>
        <v>Costa Rica</v>
      </c>
    </row>
    <row r="55" spans="1:22" ht="9">
      <c r="A55" s="25" t="str">
        <f>'Respect vie'!A56</f>
        <v>Côte d'Ivoire</v>
      </c>
      <c r="B55" s="24">
        <v>0</v>
      </c>
      <c r="C55" s="25">
        <v>0</v>
      </c>
      <c r="D55" s="24">
        <f>IF('Respect vie'!H56="non",100,0)</f>
        <v>0</v>
      </c>
      <c r="E55" s="24">
        <f>IF('Respect vie'!I56="oui",100,0)</f>
        <v>0</v>
      </c>
      <c r="F55" s="24">
        <f>IF('Respect vie'!J56="non",0,100)</f>
        <v>100</v>
      </c>
      <c r="G55" s="24">
        <f>IF('Respect vie'!K56="oui",100,0)</f>
        <v>0</v>
      </c>
      <c r="H55" s="24">
        <f>IF('Respect vie'!L56="oui",100,0)</f>
        <v>0</v>
      </c>
      <c r="I55" s="24">
        <f>IF('Respect vie'!M56="oui",100,0)</f>
        <v>0</v>
      </c>
      <c r="J55" s="47">
        <f>SUM(R55)</f>
        <v>0.7102426815763763</v>
      </c>
      <c r="K55" s="48"/>
      <c r="L55" s="24">
        <f>IF('Qualité de vie'!B55="oui",0,100)</f>
        <v>0</v>
      </c>
      <c r="M55" s="24">
        <v>0</v>
      </c>
      <c r="N55" s="49">
        <f>SUM('Qualité de vie'!F55)</f>
        <v>38.4345</v>
      </c>
      <c r="O55" s="22">
        <f>SUM('Qualité de vie'!G55)</f>
        <v>22</v>
      </c>
      <c r="P55" s="22">
        <v>0</v>
      </c>
      <c r="Q55" s="22">
        <f>IF('Qualité de vie'!I55="oui",100,0)</f>
        <v>0</v>
      </c>
      <c r="R55" s="50">
        <f>SUM('Bulletin (détails)'!B55*'Bulletin (détails)'!$B$4+C55*$C$4+'Bulletin (détails)'!D55*'Bulletin (détails)'!$D$4+'Bulletin (détails)'!E55*'Bulletin (détails)'!$E$4+'Bulletin (détails)'!F55*'Bulletin (détails)'!$F$4+'Bulletin (détails)'!G55*'Bulletin (détails)'!$G$4+'Bulletin (détails)'!H55*'Bulletin (détails)'!$H$4+'Bulletin (détails)'!I55*'Bulletin (détails)'!$I$4)</f>
        <v>0.7102426815763763</v>
      </c>
      <c r="S55" s="51"/>
      <c r="T55" s="52">
        <f>SUM(J55*0.5+L55*0.25+M55*0.05+N55*0.05+O55*0.05+P55*0.05+Q55*0.05)</f>
        <v>3.3768463407881883</v>
      </c>
      <c r="V55" s="25" t="str">
        <f>'Respect vie'!O56</f>
        <v>Cote d'Ivoire</v>
      </c>
    </row>
    <row r="56" spans="1:22" ht="9">
      <c r="A56" s="25" t="str">
        <f>'Respect vie'!A57</f>
        <v>Croatie</v>
      </c>
      <c r="B56" s="24">
        <v>0</v>
      </c>
      <c r="C56" s="25">
        <v>0</v>
      </c>
      <c r="D56" s="24">
        <f>IF('Respect vie'!H57="non",100,0)</f>
        <v>100</v>
      </c>
      <c r="E56" s="24">
        <f>IF('Respect vie'!I57="oui",100,0)</f>
        <v>100</v>
      </c>
      <c r="F56" s="24">
        <f>IF('Respect vie'!J57="non",0,100)</f>
        <v>100</v>
      </c>
      <c r="G56" s="24">
        <f>IF('Respect vie'!K57="oui",100,0)</f>
        <v>0</v>
      </c>
      <c r="H56" s="24">
        <f>IF('Respect vie'!L57="oui",100,0)</f>
        <v>0</v>
      </c>
      <c r="I56" s="24">
        <f>IF('Respect vie'!M57="oui",100,0)</f>
        <v>0</v>
      </c>
      <c r="J56" s="47">
        <f>SUM(R56)</f>
        <v>17.766072793763705</v>
      </c>
      <c r="K56" s="48"/>
      <c r="L56" s="24">
        <f>IF('Qualité de vie'!B56="oui",0,100)</f>
        <v>100</v>
      </c>
      <c r="M56" s="24">
        <v>0</v>
      </c>
      <c r="N56" s="49">
        <f>SUM('Qualité de vie'!F56)</f>
        <v>77.96619</v>
      </c>
      <c r="O56" s="22">
        <f>SUM('Qualité de vie'!G56)</f>
        <v>40</v>
      </c>
      <c r="P56" s="22">
        <v>0</v>
      </c>
      <c r="Q56" s="22">
        <f>IF('Qualité de vie'!I56="oui",100,0)</f>
        <v>0</v>
      </c>
      <c r="R56" s="50">
        <f>SUM('Bulletin (détails)'!B56*'Bulletin (détails)'!$B$4+C56*$C$4+'Bulletin (détails)'!D56*'Bulletin (détails)'!$D$4+'Bulletin (détails)'!E56*'Bulletin (détails)'!$E$4+'Bulletin (détails)'!F56*'Bulletin (détails)'!$F$4+'Bulletin (détails)'!G56*'Bulletin (détails)'!$G$4+'Bulletin (détails)'!H56*'Bulletin (détails)'!$H$4+'Bulletin (détails)'!I56*'Bulletin (détails)'!$I$4)</f>
        <v>17.766072793763705</v>
      </c>
      <c r="S56" s="51"/>
      <c r="T56" s="52">
        <f>SUM(J56*0.5+L56*0.25+M56*0.05+N56*0.05+O56*0.05+P56*0.05+Q56*0.05)</f>
        <v>39.781345896881845</v>
      </c>
      <c r="V56" s="25" t="str">
        <f>'Respect vie'!O57</f>
        <v>Croatia</v>
      </c>
    </row>
    <row r="57" spans="1:22" ht="9">
      <c r="A57" s="25" t="str">
        <f>'Respect vie'!A58</f>
        <v>Cuba</v>
      </c>
      <c r="B57" s="24">
        <v>0</v>
      </c>
      <c r="C57" s="25">
        <v>0</v>
      </c>
      <c r="D57" s="24">
        <f>IF('Respect vie'!H58="non",100,0)</f>
        <v>100</v>
      </c>
      <c r="E57" s="24">
        <f>IF('Respect vie'!I58="oui",100,0)</f>
        <v>0</v>
      </c>
      <c r="F57" s="24">
        <f>IF('Respect vie'!J58="non",0,100)</f>
        <v>100</v>
      </c>
      <c r="G57" s="24">
        <f>IF('Respect vie'!K58="oui",100,0)</f>
        <v>0</v>
      </c>
      <c r="H57" s="24">
        <f>IF('Respect vie'!L58="oui",100,0)</f>
        <v>0</v>
      </c>
      <c r="I57" s="24">
        <f>IF('Respect vie'!M58="oui",100,0)</f>
        <v>0</v>
      </c>
      <c r="J57" s="47">
        <f>SUM(R57)</f>
        <v>9.238157737670042</v>
      </c>
      <c r="K57" s="48"/>
      <c r="L57" s="24">
        <f>IF('Qualité de vie'!B57="oui",0,100)</f>
        <v>0</v>
      </c>
      <c r="M57" s="24">
        <v>0</v>
      </c>
      <c r="N57" s="49">
        <f>SUM('Qualité de vie'!F57)</f>
        <v>28.36269</v>
      </c>
      <c r="O57" s="22">
        <f>SUM('Qualité de vie'!G57)</f>
        <v>42</v>
      </c>
      <c r="P57" s="22">
        <v>0</v>
      </c>
      <c r="Q57" s="22">
        <f>IF('Qualité de vie'!I57="oui",100,0)</f>
        <v>100</v>
      </c>
      <c r="R57" s="50">
        <f>SUM('Bulletin (détails)'!B57*'Bulletin (détails)'!$B$4+C57*$C$4+'Bulletin (détails)'!D57*'Bulletin (détails)'!$D$4+'Bulletin (détails)'!E57*'Bulletin (détails)'!$E$4+'Bulletin (détails)'!F57*'Bulletin (détails)'!$F$4+'Bulletin (détails)'!G57*'Bulletin (détails)'!$G$4+'Bulletin (détails)'!H57*'Bulletin (détails)'!$H$4+'Bulletin (détails)'!I57*'Bulletin (détails)'!$I$4)</f>
        <v>9.238157737670042</v>
      </c>
      <c r="S57" s="51"/>
      <c r="T57" s="52">
        <f>SUM(J57*0.5+L57*0.25+M57*0.05+N57*0.05+O57*0.05+P57*0.05+Q57*0.05)</f>
        <v>13.13721336883502</v>
      </c>
      <c r="V57" s="25" t="str">
        <f>'Respect vie'!O58</f>
        <v>Cuba</v>
      </c>
    </row>
    <row r="58" spans="1:22" ht="9">
      <c r="A58" s="25" t="str">
        <f>'Respect vie'!A59</f>
        <v>Danemark</v>
      </c>
      <c r="B58" s="24">
        <v>0</v>
      </c>
      <c r="C58" s="25">
        <v>0</v>
      </c>
      <c r="D58" s="24">
        <f>IF('Respect vie'!H59="non",100,0)</f>
        <v>100</v>
      </c>
      <c r="E58" s="24">
        <f>IF('Respect vie'!I59="oui",100,0)</f>
        <v>100</v>
      </c>
      <c r="F58" s="24">
        <f>IF('Respect vie'!J59="non",0,100)</f>
        <v>100</v>
      </c>
      <c r="G58" s="24">
        <f>IF('Respect vie'!K59="oui",100,0)</f>
        <v>0</v>
      </c>
      <c r="H58" s="24">
        <f>IF('Respect vie'!L59="oui",100,0)</f>
        <v>0</v>
      </c>
      <c r="I58" s="24">
        <f>IF('Respect vie'!M59="oui",100,0)</f>
        <v>0</v>
      </c>
      <c r="J58" s="47">
        <f>SUM(R58)</f>
        <v>17.766072793763705</v>
      </c>
      <c r="K58" s="48"/>
      <c r="L58" s="24">
        <f>IF('Qualité de vie'!B58="oui",0,100)</f>
        <v>100</v>
      </c>
      <c r="M58" s="24">
        <v>0</v>
      </c>
      <c r="N58" s="49">
        <f>SUM('Qualité de vie'!F58)</f>
        <v>97.01919000000001</v>
      </c>
      <c r="O58" s="22">
        <f>SUM('Qualité de vie'!G58)</f>
        <v>94</v>
      </c>
      <c r="P58" s="22">
        <v>0</v>
      </c>
      <c r="Q58" s="22">
        <f>IF('Qualité de vie'!I58="oui",100,0)</f>
        <v>100</v>
      </c>
      <c r="R58" s="50">
        <f>SUM('Bulletin (détails)'!B58*'Bulletin (détails)'!$B$4+C58*$C$4+'Bulletin (détails)'!D58*'Bulletin (détails)'!$D$4+'Bulletin (détails)'!E58*'Bulletin (détails)'!$E$4+'Bulletin (détails)'!F58*'Bulletin (détails)'!$F$4+'Bulletin (détails)'!G58*'Bulletin (détails)'!$G$4+'Bulletin (détails)'!H58*'Bulletin (détails)'!$H$4+'Bulletin (détails)'!I58*'Bulletin (détails)'!$I$4)</f>
        <v>17.766072793763705</v>
      </c>
      <c r="S58" s="51"/>
      <c r="T58" s="52">
        <f>SUM(J58*0.5+L58*0.25+M58*0.05+N58*0.05+O58*0.05+P58*0.05+Q58*0.05)</f>
        <v>48.433995896881854</v>
      </c>
      <c r="V58" s="25" t="str">
        <f>'Respect vie'!O59</f>
        <v>Denmark</v>
      </c>
    </row>
    <row r="59" spans="1:22" ht="9">
      <c r="A59" s="25" t="str">
        <f>'Respect vie'!A60</f>
        <v>Djibouti</v>
      </c>
      <c r="B59" s="24">
        <v>0</v>
      </c>
      <c r="C59" s="25">
        <v>0</v>
      </c>
      <c r="D59" s="24">
        <f>IF('Respect vie'!H60="non",100,0)</f>
        <v>100</v>
      </c>
      <c r="E59" s="24">
        <f>IF('Respect vie'!I60="oui",100,0)</f>
        <v>100</v>
      </c>
      <c r="F59" s="24">
        <f>IF('Respect vie'!J60="non",0,100)</f>
        <v>100</v>
      </c>
      <c r="G59" s="24">
        <f>IF('Respect vie'!K60="oui",100,0)</f>
        <v>0</v>
      </c>
      <c r="H59" s="24">
        <f>IF('Respect vie'!L60="oui",100,0)</f>
        <v>0</v>
      </c>
      <c r="I59" s="24">
        <f>IF('Respect vie'!M60="oui",100,0)</f>
        <v>0</v>
      </c>
      <c r="J59" s="47">
        <f>SUM(R59)</f>
        <v>17.766072793763705</v>
      </c>
      <c r="K59" s="48"/>
      <c r="L59" s="24">
        <f>IF('Qualité de vie'!B59="oui",0,100)</f>
        <v>100</v>
      </c>
      <c r="M59" s="24">
        <v>0</v>
      </c>
      <c r="N59" s="49">
        <f>SUM('Qualité de vie'!F59)</f>
        <v>38.4345</v>
      </c>
      <c r="O59" s="22">
        <f>SUM('Qualité de vie'!G59)</f>
        <v>30</v>
      </c>
      <c r="P59" s="22">
        <v>0</v>
      </c>
      <c r="Q59" s="22">
        <f>IF('Qualité de vie'!I59="oui",100,0)</f>
        <v>0</v>
      </c>
      <c r="R59" s="50">
        <f>SUM('Bulletin (détails)'!B59*'Bulletin (détails)'!$B$4+C59*$C$4+'Bulletin (détails)'!D59*'Bulletin (détails)'!$D$4+'Bulletin (détails)'!E59*'Bulletin (détails)'!$E$4+'Bulletin (détails)'!F59*'Bulletin (détails)'!$F$4+'Bulletin (détails)'!G59*'Bulletin (détails)'!$G$4+'Bulletin (détails)'!H59*'Bulletin (détails)'!$H$4+'Bulletin (détails)'!I59*'Bulletin (détails)'!$I$4)</f>
        <v>17.766072793763705</v>
      </c>
      <c r="S59" s="51"/>
      <c r="T59" s="52">
        <f>SUM(J59*0.5+L59*0.25+M59*0.05+N59*0.05+O59*0.05+P59*0.05+Q59*0.05)</f>
        <v>37.30476139688185</v>
      </c>
      <c r="V59" s="25" t="str">
        <f>'Respect vie'!O60</f>
        <v>Djibouti</v>
      </c>
    </row>
    <row r="60" spans="1:22" ht="9">
      <c r="A60" s="25" t="str">
        <f>'Respect vie'!A61</f>
        <v>Dominique</v>
      </c>
      <c r="B60" s="24">
        <v>0</v>
      </c>
      <c r="C60" s="25">
        <v>0</v>
      </c>
      <c r="D60" s="24">
        <f>IF('Respect vie'!H61="non",100,0)</f>
        <v>100</v>
      </c>
      <c r="E60" s="24">
        <f>IF('Respect vie'!I61="oui",100,0)</f>
        <v>100</v>
      </c>
      <c r="F60" s="24">
        <f>IF('Respect vie'!J61="non",0,100)</f>
        <v>100</v>
      </c>
      <c r="G60" s="24">
        <f>IF('Respect vie'!K61="oui",100,0)</f>
        <v>0</v>
      </c>
      <c r="H60" s="24">
        <f>IF('Respect vie'!L61="oui",100,0)</f>
        <v>0</v>
      </c>
      <c r="I60" s="24">
        <f>IF('Respect vie'!M61="oui",100,0)</f>
        <v>0</v>
      </c>
      <c r="J60" s="47">
        <f>SUM(R60)</f>
        <v>17.766072793763705</v>
      </c>
      <c r="K60" s="48"/>
      <c r="L60" s="24">
        <f>IF('Qualité de vie'!B60="oui",0,100)</f>
        <v>100</v>
      </c>
      <c r="M60" s="24">
        <v>0</v>
      </c>
      <c r="N60" s="49">
        <f>SUM('Qualité de vie'!F60)</f>
        <v>93.29400000000001</v>
      </c>
      <c r="O60" s="22">
        <f>SUM('Qualité de vie'!G60)</f>
        <v>52</v>
      </c>
      <c r="P60" s="22">
        <v>0</v>
      </c>
      <c r="Q60" s="22">
        <f>IF('Qualité de vie'!I60="oui",100,0)</f>
        <v>0</v>
      </c>
      <c r="R60" s="50">
        <f>SUM('Bulletin (détails)'!B60*'Bulletin (détails)'!$B$4+C60*$C$4+'Bulletin (détails)'!D60*'Bulletin (détails)'!$D$4+'Bulletin (détails)'!E60*'Bulletin (détails)'!$E$4+'Bulletin (détails)'!F60*'Bulletin (détails)'!$F$4+'Bulletin (détails)'!G60*'Bulletin (détails)'!$G$4+'Bulletin (détails)'!H60*'Bulletin (détails)'!$H$4+'Bulletin (détails)'!I60*'Bulletin (détails)'!$I$4)</f>
        <v>17.766072793763705</v>
      </c>
      <c r="S60" s="51"/>
      <c r="T60" s="52">
        <f>SUM(J60*0.5+L60*0.25+M60*0.05+N60*0.05+O60*0.05+P60*0.05+Q60*0.05)</f>
        <v>41.147736396881854</v>
      </c>
      <c r="V60" s="25" t="str">
        <f>'Respect vie'!O61</f>
        <v>Dominica</v>
      </c>
    </row>
    <row r="61" spans="1:22" ht="9">
      <c r="A61" s="25" t="str">
        <f>'Respect vie'!A62</f>
        <v>Égypte</v>
      </c>
      <c r="B61" s="24">
        <v>0</v>
      </c>
      <c r="C61" s="25">
        <v>0</v>
      </c>
      <c r="D61" s="24">
        <f>IF('Respect vie'!H62="non",100,0)</f>
        <v>0</v>
      </c>
      <c r="E61" s="24">
        <f>IF('Respect vie'!I62="oui",100,0)</f>
        <v>0</v>
      </c>
      <c r="F61" s="24">
        <f>IF('Respect vie'!J62="non",0,100)</f>
        <v>0</v>
      </c>
      <c r="G61" s="24">
        <f>IF('Respect vie'!K62="oui",100,0)</f>
        <v>0</v>
      </c>
      <c r="H61" s="24">
        <f>IF('Respect vie'!L62="oui",100,0)</f>
        <v>0</v>
      </c>
      <c r="I61" s="24">
        <f>IF('Respect vie'!M62="oui",100,0)</f>
        <v>0</v>
      </c>
      <c r="J61" s="47">
        <f>SUM(R61)</f>
        <v>0</v>
      </c>
      <c r="K61" s="48"/>
      <c r="L61" s="24">
        <f>IF('Qualité de vie'!B61="oui",0,100)</f>
        <v>0</v>
      </c>
      <c r="M61" s="24">
        <v>0</v>
      </c>
      <c r="N61" s="49">
        <f>SUM('Qualité de vie'!F61)</f>
        <v>29.2365</v>
      </c>
      <c r="O61" s="22">
        <f>SUM('Qualité de vie'!G61)</f>
        <v>29</v>
      </c>
      <c r="P61" s="22">
        <v>0</v>
      </c>
      <c r="Q61" s="22">
        <f>IF('Qualité de vie'!I61="oui",100,0)</f>
        <v>0</v>
      </c>
      <c r="R61" s="50">
        <f>SUM('Bulletin (détails)'!B61*'Bulletin (détails)'!$B$4+C61*$C$4+'Bulletin (détails)'!D61*'Bulletin (détails)'!$D$4+'Bulletin (détails)'!E61*'Bulletin (détails)'!$E$4+'Bulletin (détails)'!F61*'Bulletin (détails)'!$F$4+'Bulletin (détails)'!G61*'Bulletin (détails)'!$G$4+'Bulletin (détails)'!H61*'Bulletin (détails)'!$H$4+'Bulletin (détails)'!I61*'Bulletin (détails)'!$I$4)</f>
        <v>0</v>
      </c>
      <c r="S61" s="51"/>
      <c r="T61" s="52">
        <f>SUM(J61*0.5+L61*0.25+M61*0.05+N61*0.05+O61*0.05+P61*0.05+Q61*0.05)</f>
        <v>2.9118250000000003</v>
      </c>
      <c r="V61" s="25" t="str">
        <f>'Respect vie'!O62</f>
        <v>Egypt</v>
      </c>
    </row>
    <row r="62" spans="1:22" ht="9">
      <c r="A62" s="25" t="str">
        <f>'Respect vie'!A63</f>
        <v>Émirats arabes unis</v>
      </c>
      <c r="B62" s="24">
        <v>0</v>
      </c>
      <c r="C62" s="25">
        <v>0</v>
      </c>
      <c r="D62" s="24">
        <f>IF('Respect vie'!H63="non",100,0)</f>
        <v>100</v>
      </c>
      <c r="E62" s="24">
        <f>IF('Respect vie'!I63="oui",100,0)</f>
        <v>0</v>
      </c>
      <c r="F62" s="24">
        <f>IF('Respect vie'!J63="non",0,100)</f>
        <v>100</v>
      </c>
      <c r="G62" s="24">
        <f>IF('Respect vie'!K63="oui",100,0)</f>
        <v>0</v>
      </c>
      <c r="H62" s="24">
        <f>IF('Respect vie'!L63="oui",100,0)</f>
        <v>0</v>
      </c>
      <c r="I62" s="24">
        <f>IF('Respect vie'!M63="oui",100,0)</f>
        <v>0</v>
      </c>
      <c r="J62" s="47">
        <f>SUM(R62)</f>
        <v>9.238157737670042</v>
      </c>
      <c r="K62" s="48"/>
      <c r="L62" s="24">
        <f>IF('Qualité de vie'!B62="oui",0,100)</f>
        <v>0</v>
      </c>
      <c r="M62" s="24">
        <v>0</v>
      </c>
      <c r="N62" s="49">
        <f>SUM('Qualité de vie'!F62)</f>
        <v>87.1839</v>
      </c>
      <c r="O62" s="22">
        <f>SUM('Qualité de vie'!G62)</f>
        <v>34</v>
      </c>
      <c r="P62" s="22">
        <v>0</v>
      </c>
      <c r="Q62" s="22">
        <f>IF('Qualité de vie'!I62="oui",100,0)</f>
        <v>0</v>
      </c>
      <c r="R62" s="50">
        <f>SUM('Bulletin (détails)'!B62*'Bulletin (détails)'!$B$4+C62*$C$4+'Bulletin (détails)'!D62*'Bulletin (détails)'!$D$4+'Bulletin (détails)'!E62*'Bulletin (détails)'!$E$4+'Bulletin (détails)'!F62*'Bulletin (détails)'!$F$4+'Bulletin (détails)'!G62*'Bulletin (détails)'!$G$4+'Bulletin (détails)'!H62*'Bulletin (détails)'!$H$4+'Bulletin (détails)'!I62*'Bulletin (détails)'!$I$4)</f>
        <v>9.238157737670042</v>
      </c>
      <c r="S62" s="51"/>
      <c r="T62" s="52">
        <f>SUM(J62*0.5+L62*0.25+M62*0.05+N62*0.05+O62*0.05+P62*0.05+Q62*0.05)</f>
        <v>10.67827386883502</v>
      </c>
      <c r="V62" s="25" t="str">
        <f>'Respect vie'!O63</f>
        <v>United Arab Emirates</v>
      </c>
    </row>
    <row r="63" spans="1:22" ht="9">
      <c r="A63" s="25" t="str">
        <f>'Respect vie'!A64</f>
        <v>Équateur</v>
      </c>
      <c r="B63" s="24">
        <v>0</v>
      </c>
      <c r="C63" s="25">
        <v>0</v>
      </c>
      <c r="D63" s="24">
        <f>IF('Respect vie'!H64="non",100,0)</f>
        <v>0</v>
      </c>
      <c r="E63" s="24">
        <f>IF('Respect vie'!I64="oui",100,0)</f>
        <v>100</v>
      </c>
      <c r="F63" s="24">
        <f>IF('Respect vie'!J64="non",0,100)</f>
        <v>100</v>
      </c>
      <c r="G63" s="24">
        <f>IF('Respect vie'!K64="oui",100,0)</f>
        <v>0</v>
      </c>
      <c r="H63" s="24">
        <f>IF('Respect vie'!L64="oui",100,0)</f>
        <v>0</v>
      </c>
      <c r="I63" s="24">
        <f>IF('Respect vie'!M64="oui",100,0)</f>
        <v>0</v>
      </c>
      <c r="J63" s="47">
        <f>SUM(R63)</f>
        <v>9.238157737670042</v>
      </c>
      <c r="K63" s="48"/>
      <c r="L63" s="24">
        <f>IF('Qualité de vie'!B63="oui",0,100)</f>
        <v>0</v>
      </c>
      <c r="M63" s="24">
        <v>0</v>
      </c>
      <c r="N63" s="49">
        <f>SUM('Qualité de vie'!F63)</f>
        <v>63.729</v>
      </c>
      <c r="O63" s="22">
        <f>SUM('Qualité de vie'!G63)</f>
        <v>68</v>
      </c>
      <c r="P63" s="22">
        <v>0</v>
      </c>
      <c r="Q63" s="22">
        <f>IF('Qualité de vie'!I63="oui",100,0)</f>
        <v>0</v>
      </c>
      <c r="R63" s="50">
        <f>SUM('Bulletin (détails)'!B63*'Bulletin (détails)'!$B$4+C63*$C$4+'Bulletin (détails)'!D63*'Bulletin (détails)'!$D$4+'Bulletin (détails)'!E63*'Bulletin (détails)'!$E$4+'Bulletin (détails)'!F63*'Bulletin (détails)'!$F$4+'Bulletin (détails)'!G63*'Bulletin (détails)'!$G$4+'Bulletin (détails)'!H63*'Bulletin (détails)'!$H$4+'Bulletin (détails)'!I63*'Bulletin (détails)'!$I$4)</f>
        <v>9.238157737670042</v>
      </c>
      <c r="S63" s="51"/>
      <c r="T63" s="52">
        <f>SUM(J63*0.5+L63*0.25+M63*0.05+N63*0.05+O63*0.05+P63*0.05+Q63*0.05)</f>
        <v>11.205528868835021</v>
      </c>
      <c r="V63" s="25" t="str">
        <f>'Respect vie'!O64</f>
        <v>Ecuador</v>
      </c>
    </row>
    <row r="64" spans="1:22" ht="9">
      <c r="A64" s="25" t="str">
        <f>'Respect vie'!A65</f>
        <v>Érythrée</v>
      </c>
      <c r="B64" s="24">
        <v>0</v>
      </c>
      <c r="C64" s="25">
        <v>0</v>
      </c>
      <c r="D64" s="24">
        <f>IF('Respect vie'!H65="non",100,0)</f>
        <v>100</v>
      </c>
      <c r="E64" s="24">
        <f>IF('Respect vie'!I65="oui",100,0)</f>
        <v>0</v>
      </c>
      <c r="F64" s="24">
        <f>IF('Respect vie'!J65="non",0,100)</f>
        <v>100</v>
      </c>
      <c r="G64" s="24">
        <f>IF('Respect vie'!K65="oui",100,0)</f>
        <v>0</v>
      </c>
      <c r="H64" s="24">
        <f>IF('Respect vie'!L65="oui",100,0)</f>
        <v>0</v>
      </c>
      <c r="I64" s="24">
        <f>IF('Respect vie'!M65="oui",100,0)</f>
        <v>0</v>
      </c>
      <c r="J64" s="47">
        <f>SUM(R64)</f>
        <v>9.238157737670042</v>
      </c>
      <c r="K64" s="48"/>
      <c r="L64" s="24">
        <f>IF('Qualité de vie'!B64="oui",0,100)</f>
        <v>0</v>
      </c>
      <c r="M64" s="24">
        <v>0</v>
      </c>
      <c r="N64" s="49">
        <f>SUM('Qualité de vie'!F64)</f>
        <v>68.328</v>
      </c>
      <c r="O64" s="22">
        <f>SUM('Qualité de vie'!G64)</f>
        <v>27</v>
      </c>
      <c r="P64" s="22">
        <v>0</v>
      </c>
      <c r="Q64" s="22">
        <f>IF('Qualité de vie'!I64="oui",100,0)</f>
        <v>0</v>
      </c>
      <c r="R64" s="50">
        <f>SUM('Bulletin (détails)'!B64*'Bulletin (détails)'!$B$4+C64*$C$4+'Bulletin (détails)'!D64*'Bulletin (détails)'!$D$4+'Bulletin (détails)'!E64*'Bulletin (détails)'!$E$4+'Bulletin (détails)'!F64*'Bulletin (détails)'!$F$4+'Bulletin (détails)'!G64*'Bulletin (détails)'!$G$4+'Bulletin (détails)'!H64*'Bulletin (détails)'!$H$4+'Bulletin (détails)'!I64*'Bulletin (détails)'!$I$4)</f>
        <v>9.238157737670042</v>
      </c>
      <c r="S64" s="51"/>
      <c r="T64" s="52">
        <f>SUM(J64*0.5+L64*0.25+M64*0.05+N64*0.05+O64*0.05+P64*0.05+Q64*0.05)</f>
        <v>9.38547886883502</v>
      </c>
      <c r="V64" s="25" t="str">
        <f>'Respect vie'!O65</f>
        <v>Eritrea</v>
      </c>
    </row>
    <row r="65" spans="1:22" ht="9">
      <c r="A65" s="25" t="str">
        <f>'Respect vie'!A66</f>
        <v>Espagne</v>
      </c>
      <c r="B65" s="24">
        <v>0</v>
      </c>
      <c r="C65" s="25">
        <v>0</v>
      </c>
      <c r="D65" s="24">
        <f>IF('Respect vie'!H66="non",100,0)</f>
        <v>100</v>
      </c>
      <c r="E65" s="24">
        <f>IF('Respect vie'!I66="oui",100,0)</f>
        <v>100</v>
      </c>
      <c r="F65" s="24">
        <f>IF('Respect vie'!J66="non",0,100)</f>
        <v>0</v>
      </c>
      <c r="G65" s="24">
        <f>IF('Respect vie'!K66="oui",100,0)</f>
        <v>0</v>
      </c>
      <c r="H65" s="24">
        <f>IF('Respect vie'!L66="oui",100,0)</f>
        <v>0</v>
      </c>
      <c r="I65" s="24">
        <f>IF('Respect vie'!M66="oui",100,0)</f>
        <v>0</v>
      </c>
      <c r="J65" s="47">
        <f>SUM(R65)</f>
        <v>17.05583011218733</v>
      </c>
      <c r="K65" s="48"/>
      <c r="L65" s="24">
        <f>IF('Qualité de vie'!B65="oui",0,100)</f>
        <v>0</v>
      </c>
      <c r="M65" s="24">
        <v>0</v>
      </c>
      <c r="N65" s="53">
        <v>0</v>
      </c>
      <c r="O65" s="22">
        <f>SUM('Qualité de vie'!G65)</f>
        <v>25</v>
      </c>
      <c r="P65" s="22">
        <v>0</v>
      </c>
      <c r="Q65" s="22">
        <f>IF('Qualité de vie'!I65="oui",100,0)</f>
        <v>100</v>
      </c>
      <c r="R65" s="50">
        <f>SUM('Bulletin (détails)'!B65*'Bulletin (détails)'!$B$4+C65*$C$4+'Bulletin (détails)'!D65*'Bulletin (détails)'!$D$4+'Bulletin (détails)'!E65*'Bulletin (détails)'!$E$4+'Bulletin (détails)'!F65*'Bulletin (détails)'!$F$4+'Bulletin (détails)'!G65*'Bulletin (détails)'!$G$4+'Bulletin (détails)'!H65*'Bulletin (détails)'!$H$4+'Bulletin (détails)'!I65*'Bulletin (détails)'!$I$4)</f>
        <v>17.05583011218733</v>
      </c>
      <c r="S65" s="51"/>
      <c r="T65" s="52">
        <f>SUM(J65*0.5+L65*0.25+M65*0.05+N65*0.05+O65*0.05+P65*0.05+Q65*0.05)</f>
        <v>14.777915056093665</v>
      </c>
      <c r="V65" s="25" t="str">
        <f>'Respect vie'!O66</f>
        <v>Spain</v>
      </c>
    </row>
    <row r="66" spans="1:22" ht="9">
      <c r="A66" s="25" t="str">
        <f>'Respect vie'!A67</f>
        <v>Estonie</v>
      </c>
      <c r="B66" s="24">
        <v>0</v>
      </c>
      <c r="C66" s="25">
        <v>0</v>
      </c>
      <c r="D66" s="24">
        <f>IF('Respect vie'!H67="non",100,0)</f>
        <v>100</v>
      </c>
      <c r="E66" s="24">
        <f>IF('Respect vie'!I67="oui",100,0)</f>
        <v>100</v>
      </c>
      <c r="F66" s="24">
        <f>IF('Respect vie'!J67="non",0,100)</f>
        <v>100</v>
      </c>
      <c r="G66" s="24">
        <f>IF('Respect vie'!K67="oui",100,0)</f>
        <v>0</v>
      </c>
      <c r="H66" s="24">
        <f>IF('Respect vie'!L67="oui",100,0)</f>
        <v>0</v>
      </c>
      <c r="I66" s="24">
        <f>IF('Respect vie'!M67="oui",100,0)</f>
        <v>0</v>
      </c>
      <c r="J66" s="47">
        <f>SUM(R66)</f>
        <v>17.766072793763705</v>
      </c>
      <c r="K66" s="48"/>
      <c r="L66" s="24">
        <f>IF('Qualité de vie'!B66="oui",0,100)</f>
        <v>0</v>
      </c>
      <c r="M66" s="24">
        <v>0</v>
      </c>
      <c r="N66" s="49">
        <f>SUM('Qualité de vie'!F66)</f>
        <v>86.88825</v>
      </c>
      <c r="O66" s="22">
        <f>SUM('Qualité de vie'!G66)</f>
        <v>62</v>
      </c>
      <c r="P66" s="22">
        <v>0</v>
      </c>
      <c r="Q66" s="22">
        <f>IF('Qualité de vie'!I66="oui",100,0)</f>
        <v>0</v>
      </c>
      <c r="R66" s="50">
        <f>SUM('Bulletin (détails)'!B66*'Bulletin (détails)'!$B$4+C66*$C$4+'Bulletin (détails)'!D66*'Bulletin (détails)'!$D$4+'Bulletin (détails)'!E66*'Bulletin (détails)'!$E$4+'Bulletin (détails)'!F66*'Bulletin (détails)'!$F$4+'Bulletin (détails)'!G66*'Bulletin (détails)'!$G$4+'Bulletin (détails)'!H66*'Bulletin (détails)'!$H$4+'Bulletin (détails)'!I66*'Bulletin (détails)'!$I$4)</f>
        <v>17.766072793763705</v>
      </c>
      <c r="S66" s="51"/>
      <c r="T66" s="52">
        <f>SUM(J66*0.5+L66*0.25+M66*0.05+N66*0.05+O66*0.05+P66*0.05+Q66*0.05)</f>
        <v>16.327448896881855</v>
      </c>
      <c r="V66" s="25" t="str">
        <f>'Respect vie'!O67</f>
        <v>Estonia</v>
      </c>
    </row>
    <row r="67" spans="1:22" ht="9">
      <c r="A67" s="25" t="str">
        <f>'Respect vie'!A68</f>
        <v>États-Unis d'Amérique</v>
      </c>
      <c r="B67" s="24">
        <v>0</v>
      </c>
      <c r="C67" s="25">
        <v>0</v>
      </c>
      <c r="D67" s="24">
        <f>IF('Respect vie'!H68="non",100,0)</f>
        <v>0</v>
      </c>
      <c r="E67" s="24">
        <f>IF('Respect vie'!I68="oui",100,0)</f>
        <v>0</v>
      </c>
      <c r="F67" s="24">
        <f>IF('Respect vie'!J68="non",0,100)</f>
        <v>0</v>
      </c>
      <c r="G67" s="24">
        <f>IF('Respect vie'!K68="oui",100,0)</f>
        <v>0</v>
      </c>
      <c r="H67" s="24">
        <f>IF('Respect vie'!L68="oui",100,0)</f>
        <v>0</v>
      </c>
      <c r="I67" s="24">
        <f>IF('Respect vie'!M68="oui",100,0)</f>
        <v>0</v>
      </c>
      <c r="J67" s="47">
        <f>SUM(R67)</f>
        <v>0</v>
      </c>
      <c r="K67" s="48"/>
      <c r="L67" s="24">
        <f>IF('Qualité de vie'!B67="oui",0,100)</f>
        <v>0</v>
      </c>
      <c r="M67" s="24">
        <v>0</v>
      </c>
      <c r="N67" s="49">
        <f>SUM('Qualité de vie'!F67)</f>
        <v>99.20700000000001</v>
      </c>
      <c r="O67" s="22">
        <f>SUM('Qualité de vie'!G67)</f>
        <v>64</v>
      </c>
      <c r="P67" s="22">
        <v>0</v>
      </c>
      <c r="Q67" s="22">
        <f>IF('Qualité de vie'!I67="oui",100,0)</f>
        <v>0</v>
      </c>
      <c r="R67" s="50">
        <f>SUM('Bulletin (détails)'!B67*'Bulletin (détails)'!$B$4+C67*$C$4+'Bulletin (détails)'!D67*'Bulletin (détails)'!$D$4+'Bulletin (détails)'!E67*'Bulletin (détails)'!$E$4+'Bulletin (détails)'!F67*'Bulletin (détails)'!$F$4+'Bulletin (détails)'!G67*'Bulletin (détails)'!$G$4+'Bulletin (détails)'!H67*'Bulletin (détails)'!$H$4+'Bulletin (détails)'!I67*'Bulletin (détails)'!$I$4)</f>
        <v>0</v>
      </c>
      <c r="S67" s="51"/>
      <c r="T67" s="52">
        <f>SUM(J67*0.5+L67*0.25+M67*0.05+N67*0.05+O67*0.05+P67*0.05+Q67*0.05)</f>
        <v>8.160350000000001</v>
      </c>
      <c r="V67" s="25" t="str">
        <f>'Respect vie'!O68</f>
        <v>United States</v>
      </c>
    </row>
    <row r="68" spans="1:22" ht="9">
      <c r="A68" s="25" t="str">
        <f>'Respect vie'!A69</f>
        <v>Éthiopie</v>
      </c>
      <c r="B68" s="24">
        <v>0</v>
      </c>
      <c r="C68" s="25">
        <v>0</v>
      </c>
      <c r="D68" s="24">
        <f>IF('Respect vie'!H69="non",100,0)</f>
        <v>0</v>
      </c>
      <c r="E68" s="24">
        <f>IF('Respect vie'!I69="oui",100,0)</f>
        <v>0</v>
      </c>
      <c r="F68" s="24">
        <f>IF('Respect vie'!J69="non",0,100)</f>
        <v>100</v>
      </c>
      <c r="G68" s="24">
        <f>IF('Respect vie'!K69="oui",100,0)</f>
        <v>0</v>
      </c>
      <c r="H68" s="24">
        <f>IF('Respect vie'!L69="oui",100,0)</f>
        <v>0</v>
      </c>
      <c r="I68" s="24">
        <f>IF('Respect vie'!M69="oui",100,0)</f>
        <v>0</v>
      </c>
      <c r="J68" s="47">
        <f>SUM(R68)</f>
        <v>0.7102426815763763</v>
      </c>
      <c r="K68" s="48"/>
      <c r="L68" s="24">
        <f>IF('Qualité de vie'!B68="oui",0,100)</f>
        <v>0</v>
      </c>
      <c r="M68" s="24">
        <v>0</v>
      </c>
      <c r="N68" s="49">
        <f>SUM('Qualité de vie'!F68)</f>
        <v>80.811</v>
      </c>
      <c r="O68" s="22">
        <f>SUM('Qualité de vie'!G68)</f>
        <v>71</v>
      </c>
      <c r="P68" s="22">
        <v>0</v>
      </c>
      <c r="Q68" s="22">
        <f>IF('Qualité de vie'!I68="oui",100,0)</f>
        <v>0</v>
      </c>
      <c r="R68" s="50">
        <f>SUM('Bulletin (détails)'!B68*'Bulletin (détails)'!$B$4+C68*$C$4+'Bulletin (détails)'!D68*'Bulletin (détails)'!$D$4+'Bulletin (détails)'!E68*'Bulletin (détails)'!$E$4+'Bulletin (détails)'!F68*'Bulletin (détails)'!$F$4+'Bulletin (détails)'!G68*'Bulletin (détails)'!$G$4+'Bulletin (détails)'!H68*'Bulletin (détails)'!$H$4+'Bulletin (détails)'!I68*'Bulletin (détails)'!$I$4)</f>
        <v>0.7102426815763763</v>
      </c>
      <c r="S68" s="51"/>
      <c r="T68" s="52">
        <f>SUM(J68*0.5+L68*0.25+M68*0.05+N68*0.05+O68*0.05+P68*0.05+Q68*0.05)</f>
        <v>7.94567134078819</v>
      </c>
      <c r="V68" s="25" t="str">
        <f>'Respect vie'!O69</f>
        <v>Ethiopia</v>
      </c>
    </row>
    <row r="69" spans="1:22" ht="9">
      <c r="A69" s="25" t="str">
        <f>'Respect vie'!A70</f>
        <v>Fidji</v>
      </c>
      <c r="B69" s="24">
        <v>0</v>
      </c>
      <c r="C69" s="25">
        <v>0</v>
      </c>
      <c r="D69" s="24">
        <f>IF('Respect vie'!H70="non",100,0)</f>
        <v>100</v>
      </c>
      <c r="E69" s="24">
        <f>IF('Respect vie'!I70="oui",100,0)</f>
        <v>100</v>
      </c>
      <c r="F69" s="24">
        <f>IF('Respect vie'!J70="non",0,100)</f>
        <v>100</v>
      </c>
      <c r="G69" s="24">
        <f>IF('Respect vie'!K70="oui",100,0)</f>
        <v>0</v>
      </c>
      <c r="H69" s="24">
        <f>IF('Respect vie'!L70="oui",100,0)</f>
        <v>0</v>
      </c>
      <c r="I69" s="24">
        <f>IF('Respect vie'!M70="oui",100,0)</f>
        <v>0</v>
      </c>
      <c r="J69" s="47">
        <f>SUM(R69)</f>
        <v>17.766072793763705</v>
      </c>
      <c r="K69" s="48"/>
      <c r="L69" s="24">
        <f>IF('Qualité de vie'!B69="oui",0,100)</f>
        <v>0</v>
      </c>
      <c r="M69" s="24">
        <v>0</v>
      </c>
      <c r="N69" s="49">
        <f>SUM('Qualité de vie'!F69)</f>
        <v>56.107800000000005</v>
      </c>
      <c r="O69" s="22">
        <f>SUM('Qualité de vie'!G69)</f>
        <v>27</v>
      </c>
      <c r="P69" s="22">
        <v>0</v>
      </c>
      <c r="Q69" s="22">
        <f>IF('Qualité de vie'!I69="oui",100,0)</f>
        <v>0</v>
      </c>
      <c r="R69" s="50">
        <f>SUM('Bulletin (détails)'!B69*'Bulletin (détails)'!$B$4+C69*$C$4+'Bulletin (détails)'!D69*'Bulletin (détails)'!$D$4+'Bulletin (détails)'!E69*'Bulletin (détails)'!$E$4+'Bulletin (détails)'!F69*'Bulletin (détails)'!$F$4+'Bulletin (détails)'!G69*'Bulletin (détails)'!$G$4+'Bulletin (détails)'!H69*'Bulletin (détails)'!$H$4+'Bulletin (détails)'!I69*'Bulletin (détails)'!$I$4)</f>
        <v>17.766072793763705</v>
      </c>
      <c r="S69" s="51"/>
      <c r="T69" s="52">
        <f>SUM(J69*0.5+L69*0.25+M69*0.05+N69*0.05+O69*0.05+P69*0.05+Q69*0.05)</f>
        <v>13.038426396881853</v>
      </c>
      <c r="V69" s="25" t="str">
        <f>'Respect vie'!O70</f>
        <v>Fiji</v>
      </c>
    </row>
    <row r="70" spans="1:22" ht="9">
      <c r="A70" s="25" t="str">
        <f>'Respect vie'!A71</f>
        <v>Finlande</v>
      </c>
      <c r="B70" s="24">
        <v>0</v>
      </c>
      <c r="C70" s="25">
        <v>0</v>
      </c>
      <c r="D70" s="24">
        <f>IF('Respect vie'!H71="non",100,0)</f>
        <v>100</v>
      </c>
      <c r="E70" s="24">
        <f>IF('Respect vie'!I71="oui",100,0)</f>
        <v>100</v>
      </c>
      <c r="F70" s="24">
        <f>IF('Respect vie'!J71="non",0,100)</f>
        <v>0</v>
      </c>
      <c r="G70" s="24">
        <f>IF('Respect vie'!K71="oui",100,0)</f>
        <v>0</v>
      </c>
      <c r="H70" s="24">
        <f>IF('Respect vie'!L71="oui",100,0)</f>
        <v>0</v>
      </c>
      <c r="I70" s="24">
        <f>IF('Respect vie'!M71="oui",100,0)</f>
        <v>0</v>
      </c>
      <c r="J70" s="47">
        <f>SUM(R70)</f>
        <v>17.05583011218733</v>
      </c>
      <c r="K70" s="48"/>
      <c r="L70" s="24">
        <f>IF('Qualité de vie'!B70="oui",0,100)</f>
        <v>0</v>
      </c>
      <c r="M70" s="24">
        <v>0</v>
      </c>
      <c r="N70" s="49">
        <f>SUM('Qualité de vie'!F70)</f>
        <v>57.159000000000006</v>
      </c>
      <c r="O70" s="22"/>
      <c r="P70" s="22">
        <v>0</v>
      </c>
      <c r="Q70" s="22">
        <f>IF('Qualité de vie'!I70="oui",100,0)</f>
        <v>100</v>
      </c>
      <c r="R70" s="50">
        <f>SUM('Bulletin (détails)'!B70*'Bulletin (détails)'!$B$4+C70*$C$4+'Bulletin (détails)'!D70*'Bulletin (détails)'!$D$4+'Bulletin (détails)'!E70*'Bulletin (détails)'!$E$4+'Bulletin (détails)'!F70*'Bulletin (détails)'!$F$4+'Bulletin (détails)'!G70*'Bulletin (détails)'!$G$4+'Bulletin (détails)'!H70*'Bulletin (détails)'!$H$4+'Bulletin (détails)'!I70*'Bulletin (détails)'!$I$4)</f>
        <v>17.05583011218733</v>
      </c>
      <c r="S70" s="51"/>
      <c r="T70" s="52">
        <f>SUM(J70*0.5+L70*0.25+M70*0.05+N70*0.05+O70*0.05+P70*0.05+Q70*0.05)</f>
        <v>16.385865056093664</v>
      </c>
      <c r="V70" s="25" t="str">
        <f>'Respect vie'!O71</f>
        <v>Finland</v>
      </c>
    </row>
    <row r="71" spans="1:22" ht="9">
      <c r="A71" s="25" t="str">
        <f>'Respect vie'!A72</f>
        <v>France</v>
      </c>
      <c r="B71" s="24">
        <v>0</v>
      </c>
      <c r="C71" s="25">
        <v>0</v>
      </c>
      <c r="D71" s="24">
        <f>IF('Respect vie'!H72="non",100,0)</f>
        <v>100</v>
      </c>
      <c r="E71" s="24">
        <f>IF('Respect vie'!I72="oui",100,0)</f>
        <v>100</v>
      </c>
      <c r="F71" s="24">
        <f>IF('Respect vie'!J72="non",0,100)</f>
        <v>0</v>
      </c>
      <c r="G71" s="24">
        <f>IF('Respect vie'!K72="oui",100,0)</f>
        <v>0</v>
      </c>
      <c r="H71" s="24">
        <f>IF('Respect vie'!L72="oui",100,0)</f>
        <v>0</v>
      </c>
      <c r="I71" s="24">
        <f>IF('Respect vie'!M72="oui",100,0)</f>
        <v>0</v>
      </c>
      <c r="J71" s="47">
        <f>SUM(R71)</f>
        <v>17.05583011218733</v>
      </c>
      <c r="K71" s="48"/>
      <c r="L71" s="24">
        <f>IF('Qualité de vie'!B71="oui",0,100)</f>
        <v>0</v>
      </c>
      <c r="M71" s="24">
        <v>0</v>
      </c>
      <c r="N71" s="49">
        <f>SUM('Qualité de vie'!F71)</f>
        <v>99.864</v>
      </c>
      <c r="O71" s="22">
        <f>SUM('Qualité de vie'!G71)</f>
        <v>94</v>
      </c>
      <c r="P71" s="22">
        <v>0</v>
      </c>
      <c r="Q71" s="22">
        <f>IF('Qualité de vie'!I71="oui",100,0)</f>
        <v>100</v>
      </c>
      <c r="R71" s="50">
        <f>SUM('Bulletin (détails)'!B71*'Bulletin (détails)'!$B$4+C71*$C$4+'Bulletin (détails)'!D71*'Bulletin (détails)'!$D$4+'Bulletin (détails)'!E71*'Bulletin (détails)'!$E$4+'Bulletin (détails)'!F71*'Bulletin (détails)'!$F$4+'Bulletin (détails)'!G71*'Bulletin (détails)'!$G$4+'Bulletin (détails)'!H71*'Bulletin (détails)'!$H$4+'Bulletin (détails)'!I71*'Bulletin (détails)'!$I$4)</f>
        <v>17.05583011218733</v>
      </c>
      <c r="S71" s="51"/>
      <c r="T71" s="52">
        <f>SUM(J71*0.5+L71*0.25+M71*0.05+N71*0.05+O71*0.05+P71*0.05+Q71*0.05)</f>
        <v>23.221115056093666</v>
      </c>
      <c r="V71" s="25" t="str">
        <f>'Respect vie'!O72</f>
        <v>France</v>
      </c>
    </row>
    <row r="72" spans="1:22" ht="9">
      <c r="A72" s="25" t="str">
        <f>'Respect vie'!A73</f>
        <v>Gabon</v>
      </c>
      <c r="B72" s="24">
        <v>0</v>
      </c>
      <c r="C72" s="25">
        <v>0</v>
      </c>
      <c r="D72" s="24">
        <f>IF('Respect vie'!H73="non",100,0)</f>
        <v>100</v>
      </c>
      <c r="E72" s="24">
        <f>IF('Respect vie'!I73="oui",100,0)</f>
        <v>100</v>
      </c>
      <c r="F72" s="24">
        <f>IF('Respect vie'!J73="non",0,100)</f>
        <v>100</v>
      </c>
      <c r="G72" s="24">
        <f>IF('Respect vie'!K73="oui",100,0)</f>
        <v>0</v>
      </c>
      <c r="H72" s="24">
        <f>IF('Respect vie'!L73="oui",100,0)</f>
        <v>0</v>
      </c>
      <c r="I72" s="24">
        <f>IF('Respect vie'!M73="oui",100,0)</f>
        <v>0</v>
      </c>
      <c r="J72" s="47">
        <f>SUM(R72)</f>
        <v>17.766072793763705</v>
      </c>
      <c r="K72" s="48"/>
      <c r="L72" s="24">
        <f>IF('Qualité de vie'!B72="oui",0,100)</f>
        <v>0</v>
      </c>
      <c r="M72" s="24">
        <v>0</v>
      </c>
      <c r="N72" s="49">
        <f>SUM('Qualité de vie'!F72)</f>
        <v>87.05250000000001</v>
      </c>
      <c r="O72" s="22">
        <f>SUM('Qualité de vie'!G72)</f>
        <v>70</v>
      </c>
      <c r="P72" s="22">
        <v>0</v>
      </c>
      <c r="Q72" s="22">
        <f>IF('Qualité de vie'!I72="oui",100,0)</f>
        <v>0</v>
      </c>
      <c r="R72" s="50">
        <f>SUM('Bulletin (détails)'!B72*'Bulletin (détails)'!$B$4+C72*$C$4+'Bulletin (détails)'!D72*'Bulletin (détails)'!$D$4+'Bulletin (détails)'!E72*'Bulletin (détails)'!$E$4+'Bulletin (détails)'!F72*'Bulletin (détails)'!$F$4+'Bulletin (détails)'!G72*'Bulletin (détails)'!$G$4+'Bulletin (détails)'!H72*'Bulletin (détails)'!$H$4+'Bulletin (détails)'!I72*'Bulletin (détails)'!$I$4)</f>
        <v>17.766072793763705</v>
      </c>
      <c r="S72" s="51"/>
      <c r="T72" s="52">
        <f>SUM(J72*0.5+L72*0.25+M72*0.05+N72*0.05+O72*0.05+P72*0.05+Q72*0.05)</f>
        <v>16.735661396881852</v>
      </c>
      <c r="V72" s="25" t="str">
        <f>'Respect vie'!O73</f>
        <v>Gabon</v>
      </c>
    </row>
    <row r="73" spans="1:22" ht="9">
      <c r="A73" s="25" t="str">
        <f>'Respect vie'!A74</f>
        <v>Gambie</v>
      </c>
      <c r="B73" s="24">
        <v>0</v>
      </c>
      <c r="C73" s="25">
        <v>0</v>
      </c>
      <c r="D73" s="24">
        <f>IF('Respect vie'!H74="non",100,0)</f>
        <v>100</v>
      </c>
      <c r="E73" s="24">
        <f>IF('Respect vie'!I74="oui",100,0)</f>
        <v>100</v>
      </c>
      <c r="F73" s="24">
        <f>IF('Respect vie'!J74="non",0,100)</f>
        <v>100</v>
      </c>
      <c r="G73" s="24">
        <f>IF('Respect vie'!K74="oui",100,0)</f>
        <v>0</v>
      </c>
      <c r="H73" s="24">
        <f>IF('Respect vie'!L74="oui",100,0)</f>
        <v>0</v>
      </c>
      <c r="I73" s="24">
        <f>IF('Respect vie'!M74="oui",100,0)</f>
        <v>0</v>
      </c>
      <c r="J73" s="47">
        <f>SUM(R73)</f>
        <v>17.766072793763705</v>
      </c>
      <c r="K73" s="48"/>
      <c r="L73" s="24">
        <f>IF('Qualité de vie'!B73="oui",0,100)</f>
        <v>100</v>
      </c>
      <c r="M73" s="24">
        <v>0</v>
      </c>
      <c r="N73" s="49">
        <f>SUM('Qualité de vie'!F73)</f>
        <v>69.3135</v>
      </c>
      <c r="O73" s="22">
        <f>SUM('Qualité de vie'!G73)</f>
        <v>30</v>
      </c>
      <c r="P73" s="22">
        <v>0</v>
      </c>
      <c r="Q73" s="22">
        <f>IF('Qualité de vie'!I73="oui",100,0)</f>
        <v>0</v>
      </c>
      <c r="R73" s="50">
        <f>SUM('Bulletin (détails)'!B73*'Bulletin (détails)'!$B$4+C73*$C$4+'Bulletin (détails)'!D73*'Bulletin (détails)'!$D$4+'Bulletin (détails)'!E73*'Bulletin (détails)'!$E$4+'Bulletin (détails)'!F73*'Bulletin (détails)'!$F$4+'Bulletin (détails)'!G73*'Bulletin (détails)'!$G$4+'Bulletin (détails)'!H73*'Bulletin (détails)'!$H$4+'Bulletin (détails)'!I73*'Bulletin (détails)'!$I$4)</f>
        <v>17.766072793763705</v>
      </c>
      <c r="S73" s="51"/>
      <c r="T73" s="52">
        <f>SUM(J73*0.5+L73*0.25+M73*0.05+N73*0.05+O73*0.05+P73*0.05+Q73*0.05)</f>
        <v>38.848711396881846</v>
      </c>
      <c r="V73" s="25" t="str">
        <f>'Respect vie'!O74</f>
        <v>Gambia</v>
      </c>
    </row>
    <row r="74" spans="1:22" ht="9">
      <c r="A74" s="25" t="str">
        <f>'Respect vie'!A75</f>
        <v>Géorgie</v>
      </c>
      <c r="B74" s="24">
        <v>0</v>
      </c>
      <c r="C74" s="25">
        <v>0</v>
      </c>
      <c r="D74" s="24">
        <f>IF('Respect vie'!H75="non",100,0)</f>
        <v>100</v>
      </c>
      <c r="E74" s="24">
        <f>IF('Respect vie'!I75="oui",100,0)</f>
        <v>100</v>
      </c>
      <c r="F74" s="24">
        <f>IF('Respect vie'!J75="non",0,100)</f>
        <v>100</v>
      </c>
      <c r="G74" s="24">
        <f>IF('Respect vie'!K75="oui",100,0)</f>
        <v>0</v>
      </c>
      <c r="H74" s="24">
        <f>IF('Respect vie'!L75="oui",100,0)</f>
        <v>0</v>
      </c>
      <c r="I74" s="24">
        <f>IF('Respect vie'!M75="oui",100,0)</f>
        <v>0</v>
      </c>
      <c r="J74" s="47">
        <f>SUM(R74)</f>
        <v>17.766072793763705</v>
      </c>
      <c r="K74" s="48"/>
      <c r="L74" s="24">
        <f>IF('Qualité de vie'!B74="oui",0,100)</f>
        <v>0</v>
      </c>
      <c r="M74" s="24">
        <v>0</v>
      </c>
      <c r="N74" s="49">
        <f>SUM('Qualité de vie'!F74)</f>
        <v>50.2605</v>
      </c>
      <c r="O74" s="22">
        <f>SUM('Qualité de vie'!G74)</f>
        <v>35</v>
      </c>
      <c r="P74" s="22">
        <v>0</v>
      </c>
      <c r="Q74" s="22">
        <f>IF('Qualité de vie'!I74="oui",100,0)</f>
        <v>0</v>
      </c>
      <c r="R74" s="50">
        <f>SUM('Bulletin (détails)'!B74*'Bulletin (détails)'!$B$4+C74*$C$4+'Bulletin (détails)'!D74*'Bulletin (détails)'!$D$4+'Bulletin (détails)'!E74*'Bulletin (détails)'!$E$4+'Bulletin (détails)'!F74*'Bulletin (détails)'!$F$4+'Bulletin (détails)'!G74*'Bulletin (détails)'!$G$4+'Bulletin (détails)'!H74*'Bulletin (détails)'!$H$4+'Bulletin (détails)'!I74*'Bulletin (détails)'!$I$4)</f>
        <v>17.766072793763705</v>
      </c>
      <c r="S74" s="51"/>
      <c r="T74" s="52">
        <f>SUM(J74*0.5+L74*0.25+M74*0.05+N74*0.05+O74*0.05+P74*0.05+Q74*0.05)</f>
        <v>13.146061396881853</v>
      </c>
      <c r="V74" s="25" t="str">
        <f>'Respect vie'!O75</f>
        <v>Georgia</v>
      </c>
    </row>
    <row r="75" spans="1:22" ht="9">
      <c r="A75" s="25" t="str">
        <f>'Respect vie'!A76</f>
        <v>Ghana</v>
      </c>
      <c r="B75" s="24">
        <v>0</v>
      </c>
      <c r="C75" s="25">
        <v>0</v>
      </c>
      <c r="D75" s="24">
        <f>IF('Respect vie'!H76="non",100,0)</f>
        <v>100</v>
      </c>
      <c r="E75" s="24">
        <f>IF('Respect vie'!I76="oui",100,0)</f>
        <v>100</v>
      </c>
      <c r="F75" s="24">
        <f>IF('Respect vie'!J76="non",0,100)</f>
        <v>100</v>
      </c>
      <c r="G75" s="24">
        <f>IF('Respect vie'!K76="oui",100,0)</f>
        <v>0</v>
      </c>
      <c r="H75" s="24">
        <f>IF('Respect vie'!L76="oui",100,0)</f>
        <v>0</v>
      </c>
      <c r="I75" s="24">
        <f>IF('Respect vie'!M76="oui",100,0)</f>
        <v>0</v>
      </c>
      <c r="J75" s="47">
        <f>SUM(R75)</f>
        <v>17.766072793763705</v>
      </c>
      <c r="K75" s="48"/>
      <c r="L75" s="24">
        <f>IF('Qualité de vie'!B75="oui",0,100)</f>
        <v>0</v>
      </c>
      <c r="M75" s="24">
        <v>0</v>
      </c>
      <c r="N75" s="49">
        <f>SUM('Qualité de vie'!F75)</f>
        <v>68.328</v>
      </c>
      <c r="O75" s="22">
        <f>SUM('Qualité de vie'!G75)</f>
        <v>41</v>
      </c>
      <c r="P75" s="22">
        <v>0</v>
      </c>
      <c r="Q75" s="22">
        <f>IF('Qualité de vie'!I75="oui",100,0)</f>
        <v>0</v>
      </c>
      <c r="R75" s="50">
        <f>SUM('Bulletin (détails)'!B75*'Bulletin (détails)'!$B$4+C75*$C$4+'Bulletin (détails)'!D75*'Bulletin (détails)'!$D$4+'Bulletin (détails)'!E75*'Bulletin (détails)'!$E$4+'Bulletin (détails)'!F75*'Bulletin (détails)'!$F$4+'Bulletin (détails)'!G75*'Bulletin (détails)'!$G$4+'Bulletin (détails)'!H75*'Bulletin (détails)'!$H$4+'Bulletin (détails)'!I75*'Bulletin (détails)'!$I$4)</f>
        <v>17.766072793763705</v>
      </c>
      <c r="S75" s="51"/>
      <c r="T75" s="52">
        <f>SUM(J75*0.5+L75*0.25+M75*0.05+N75*0.05+O75*0.05+P75*0.05+Q75*0.05)</f>
        <v>14.349436396881853</v>
      </c>
      <c r="V75" s="25" t="str">
        <f>'Respect vie'!O76</f>
        <v>Ghana</v>
      </c>
    </row>
    <row r="76" spans="1:22" ht="9">
      <c r="A76" s="25" t="str">
        <f>'Respect vie'!A77</f>
        <v>Gibraltar (Royaume-Uni)</v>
      </c>
      <c r="B76" s="24">
        <v>0</v>
      </c>
      <c r="C76" s="25">
        <v>0</v>
      </c>
      <c r="D76" s="24">
        <f>IF('Respect vie'!H77="non",100,0)</f>
        <v>100</v>
      </c>
      <c r="E76" s="24">
        <f>IF('Respect vie'!I77="oui",100,0)</f>
        <v>0</v>
      </c>
      <c r="F76" s="24">
        <f>IF('Respect vie'!J77="non",0,100)</f>
        <v>100</v>
      </c>
      <c r="G76" s="24">
        <f>IF('Respect vie'!K77="oui",100,0)</f>
        <v>0</v>
      </c>
      <c r="H76" s="24">
        <f>IF('Respect vie'!L77="oui",100,0)</f>
        <v>0</v>
      </c>
      <c r="I76" s="24">
        <f>IF('Respect vie'!M77="oui",100,0)</f>
        <v>0</v>
      </c>
      <c r="J76" s="47">
        <f>SUM(R76)</f>
        <v>9.238157737670042</v>
      </c>
      <c r="K76" s="48"/>
      <c r="L76" s="24">
        <f>IF('Qualité de vie'!B76="oui",0,100)</f>
        <v>0</v>
      </c>
      <c r="M76" s="24">
        <v>0</v>
      </c>
      <c r="N76" s="49">
        <f>SUM('Qualité de vie'!F76)</f>
        <v>86.06700000000001</v>
      </c>
      <c r="O76" s="22">
        <f>SUM('Qualité de vie'!G76)</f>
        <v>39</v>
      </c>
      <c r="P76" s="22">
        <v>0</v>
      </c>
      <c r="Q76" s="22">
        <f>IF('Qualité de vie'!I76="oui",100,0)</f>
        <v>0</v>
      </c>
      <c r="R76" s="50">
        <f>SUM('Bulletin (détails)'!B76*'Bulletin (détails)'!$B$4+C76*$C$4+'Bulletin (détails)'!D76*'Bulletin (détails)'!$D$4+'Bulletin (détails)'!E76*'Bulletin (détails)'!$E$4+'Bulletin (détails)'!F76*'Bulletin (détails)'!$F$4+'Bulletin (détails)'!G76*'Bulletin (détails)'!$G$4+'Bulletin (détails)'!H76*'Bulletin (détails)'!$H$4+'Bulletin (détails)'!I76*'Bulletin (détails)'!$I$4)</f>
        <v>9.238157737670042</v>
      </c>
      <c r="S76" s="51"/>
      <c r="T76" s="52">
        <f>SUM(J76*0.5+L76*0.25+M76*0.05+N76*0.05+O76*0.05+P76*0.05+Q76*0.05)</f>
        <v>10.872428868835023</v>
      </c>
      <c r="V76" s="25" t="str">
        <f>'Respect vie'!O77</f>
        <v>Gibraltar</v>
      </c>
    </row>
    <row r="77" spans="1:22" ht="9">
      <c r="A77" s="25" t="str">
        <f>'Respect vie'!A78</f>
        <v>Grèce</v>
      </c>
      <c r="B77" s="24">
        <v>0</v>
      </c>
      <c r="C77" s="25">
        <v>0</v>
      </c>
      <c r="D77" s="24">
        <f>IF('Respect vie'!H78="non",100,0)</f>
        <v>100</v>
      </c>
      <c r="E77" s="24">
        <f>IF('Respect vie'!I78="oui",100,0)</f>
        <v>100</v>
      </c>
      <c r="F77" s="24">
        <f>IF('Respect vie'!J78="non",0,100)</f>
        <v>0</v>
      </c>
      <c r="G77" s="24">
        <f>IF('Respect vie'!K78="oui",100,0)</f>
        <v>0</v>
      </c>
      <c r="H77" s="24">
        <f>IF('Respect vie'!L78="oui",100,0)</f>
        <v>0</v>
      </c>
      <c r="I77" s="24">
        <f>IF('Respect vie'!M78="oui",100,0)</f>
        <v>0</v>
      </c>
      <c r="J77" s="47">
        <f>SUM(R77)</f>
        <v>17.05583011218733</v>
      </c>
      <c r="K77" s="48"/>
      <c r="L77" s="24">
        <f>IF('Qualité de vie'!B77="oui",0,100)</f>
        <v>100</v>
      </c>
      <c r="M77" s="24">
        <v>0</v>
      </c>
      <c r="N77" s="49">
        <f>SUM('Qualité de vie'!F77)</f>
        <v>0</v>
      </c>
      <c r="O77" s="22"/>
      <c r="P77" s="22">
        <v>0</v>
      </c>
      <c r="Q77" s="22">
        <f>IF('Qualité de vie'!I77="oui",100,0)</f>
        <v>100</v>
      </c>
      <c r="R77" s="50">
        <f>SUM('Bulletin (détails)'!B77*'Bulletin (détails)'!$B$4+C77*$C$4+'Bulletin (détails)'!D77*'Bulletin (détails)'!$D$4+'Bulletin (détails)'!E77*'Bulletin (détails)'!$E$4+'Bulletin (détails)'!F77*'Bulletin (détails)'!$F$4+'Bulletin (détails)'!G77*'Bulletin (détails)'!$G$4+'Bulletin (détails)'!H77*'Bulletin (détails)'!$H$4+'Bulletin (détails)'!I77*'Bulletin (détails)'!$I$4)</f>
        <v>17.05583011218733</v>
      </c>
      <c r="S77" s="51"/>
      <c r="T77" s="52">
        <f>SUM(J77*0.5+L77*0.25+M77*0.05+N77*0.05+O77*0.05+P77*0.05+Q77*0.05)</f>
        <v>38.52791505609366</v>
      </c>
      <c r="V77" s="25" t="str">
        <f>'Respect vie'!O78</f>
        <v>Greece</v>
      </c>
    </row>
    <row r="78" spans="1:22" ht="9">
      <c r="A78" s="25" t="str">
        <f>'Respect vie'!A79</f>
        <v>Grenade</v>
      </c>
      <c r="B78" s="24">
        <v>0</v>
      </c>
      <c r="C78" s="25">
        <v>0</v>
      </c>
      <c r="D78" s="24">
        <f>IF('Respect vie'!H79="non",100,0)</f>
        <v>100</v>
      </c>
      <c r="E78" s="24">
        <f>IF('Respect vie'!I79="oui",100,0)</f>
        <v>100</v>
      </c>
      <c r="F78" s="24">
        <f>IF('Respect vie'!J79="non",0,100)</f>
        <v>100</v>
      </c>
      <c r="G78" s="24">
        <f>IF('Respect vie'!K79="oui",100,0)</f>
        <v>0</v>
      </c>
      <c r="H78" s="24">
        <f>IF('Respect vie'!L79="oui",100,0)</f>
        <v>0</v>
      </c>
      <c r="I78" s="24">
        <f>IF('Respect vie'!M79="oui",100,0)</f>
        <v>0</v>
      </c>
      <c r="J78" s="47">
        <f>SUM(R78)</f>
        <v>17.766072793763705</v>
      </c>
      <c r="K78" s="48"/>
      <c r="L78" s="24">
        <f>IF('Qualité de vie'!B78="oui",0,100)</f>
        <v>100</v>
      </c>
      <c r="M78" s="24">
        <v>0</v>
      </c>
      <c r="N78" s="49">
        <f>SUM('Qualité de vie'!F78)</f>
        <v>77.52600000000001</v>
      </c>
      <c r="O78" s="22">
        <f>SUM('Qualité de vie'!G78)</f>
        <v>34</v>
      </c>
      <c r="P78" s="22">
        <v>0</v>
      </c>
      <c r="Q78" s="22">
        <f>IF('Qualité de vie'!I78="oui",100,0)</f>
        <v>0</v>
      </c>
      <c r="R78" s="50">
        <f>SUM('Bulletin (détails)'!B78*'Bulletin (détails)'!$B$4+C78*$C$4+'Bulletin (détails)'!D78*'Bulletin (détails)'!$D$4+'Bulletin (détails)'!E78*'Bulletin (détails)'!$E$4+'Bulletin (détails)'!F78*'Bulletin (détails)'!$F$4+'Bulletin (détails)'!G78*'Bulletin (détails)'!$G$4+'Bulletin (détails)'!H78*'Bulletin (détails)'!$H$4+'Bulletin (détails)'!I78*'Bulletin (détails)'!$I$4)</f>
        <v>17.766072793763705</v>
      </c>
      <c r="S78" s="51"/>
      <c r="T78" s="52">
        <f>SUM(J78*0.5+L78*0.25+M78*0.05+N78*0.05+O78*0.05+P78*0.05+Q78*0.05)</f>
        <v>39.45933639688185</v>
      </c>
      <c r="V78" s="25" t="str">
        <f>'Respect vie'!O79</f>
        <v>Grenada</v>
      </c>
    </row>
    <row r="79" spans="1:22" ht="9">
      <c r="A79" s="25" t="str">
        <f>'Respect vie'!A80</f>
        <v>Groenland (Danmark)</v>
      </c>
      <c r="B79" s="24">
        <v>0</v>
      </c>
      <c r="C79" s="25">
        <v>0</v>
      </c>
      <c r="D79" s="24">
        <f>IF('Respect vie'!H80="non",100,0)</f>
        <v>100</v>
      </c>
      <c r="E79" s="24">
        <f>IF('Respect vie'!I80="oui",100,0)</f>
        <v>0</v>
      </c>
      <c r="F79" s="24">
        <f>IF('Respect vie'!J80="non",0,100)</f>
        <v>100</v>
      </c>
      <c r="G79" s="24">
        <f>IF('Respect vie'!K80="oui",100,0)</f>
        <v>0</v>
      </c>
      <c r="H79" s="24">
        <f>IF('Respect vie'!L80="oui",100,0)</f>
        <v>0</v>
      </c>
      <c r="I79" s="24">
        <f>IF('Respect vie'!M80="oui",100,0)</f>
        <v>0</v>
      </c>
      <c r="J79" s="47">
        <f>SUM(R79)</f>
        <v>9.238157737670042</v>
      </c>
      <c r="K79" s="48"/>
      <c r="L79" s="24">
        <f>IF('Qualité de vie'!B79="oui",0,100)</f>
        <v>100</v>
      </c>
      <c r="M79" s="24">
        <v>0</v>
      </c>
      <c r="N79" s="49">
        <f>SUM('Qualité de vie'!F79)</f>
        <v>93.29400000000001</v>
      </c>
      <c r="O79" s="22">
        <f>SUM('Qualité de vie'!G79)</f>
        <v>35</v>
      </c>
      <c r="P79" s="22">
        <v>0</v>
      </c>
      <c r="Q79" s="22">
        <f>IF('Qualité de vie'!I79="oui",100,0)</f>
        <v>0</v>
      </c>
      <c r="R79" s="50">
        <f>SUM('Bulletin (détails)'!B79*'Bulletin (détails)'!$B$4+C79*$C$4+'Bulletin (détails)'!D79*'Bulletin (détails)'!$D$4+'Bulletin (détails)'!E79*'Bulletin (détails)'!$E$4+'Bulletin (détails)'!F79*'Bulletin (détails)'!$F$4+'Bulletin (détails)'!G79*'Bulletin (détails)'!$G$4+'Bulletin (détails)'!H79*'Bulletin (détails)'!$H$4+'Bulletin (détails)'!I79*'Bulletin (détails)'!$I$4)</f>
        <v>9.238157737670042</v>
      </c>
      <c r="S79" s="51"/>
      <c r="T79" s="52">
        <f>SUM(J79*0.5+L79*0.25+M79*0.05+N79*0.05+O79*0.05+P79*0.05+Q79*0.05)</f>
        <v>36.03377886883502</v>
      </c>
      <c r="V79" s="25" t="str">
        <f>'Respect vie'!O80</f>
        <v>Greenland</v>
      </c>
    </row>
    <row r="80" spans="1:22" ht="9">
      <c r="A80" s="25" t="str">
        <f>'Respect vie'!A81</f>
        <v>Guadeloupe (France)</v>
      </c>
      <c r="B80" s="24">
        <v>0</v>
      </c>
      <c r="C80" s="25">
        <v>0</v>
      </c>
      <c r="D80" s="24">
        <f>IF('Respect vie'!H81="non",100,0)</f>
        <v>100</v>
      </c>
      <c r="E80" s="24">
        <f>IF('Respect vie'!I81="oui",100,0)</f>
        <v>0</v>
      </c>
      <c r="F80" s="24">
        <f>IF('Respect vie'!J81="non",0,100)</f>
        <v>100</v>
      </c>
      <c r="G80" s="24">
        <f>IF('Respect vie'!K81="oui",100,0)</f>
        <v>0</v>
      </c>
      <c r="H80" s="24">
        <f>IF('Respect vie'!L81="oui",100,0)</f>
        <v>0</v>
      </c>
      <c r="I80" s="24">
        <f>IF('Respect vie'!M81="oui",100,0)</f>
        <v>0</v>
      </c>
      <c r="J80" s="47">
        <f>SUM(R80)</f>
        <v>9.238157737670042</v>
      </c>
      <c r="K80" s="48"/>
      <c r="L80" s="24">
        <f>IF('Qualité de vie'!B80="oui",0,100)</f>
        <v>100</v>
      </c>
      <c r="M80" s="24">
        <v>0</v>
      </c>
      <c r="N80" s="49">
        <f>SUM('Qualité de vie'!F80)</f>
        <v>0</v>
      </c>
      <c r="O80" s="22"/>
      <c r="P80" s="22">
        <v>0</v>
      </c>
      <c r="Q80" s="22">
        <f>IF('Qualité de vie'!I80="oui",100,0)</f>
        <v>0</v>
      </c>
      <c r="R80" s="50">
        <f>SUM('Bulletin (détails)'!B80*'Bulletin (détails)'!$B$4+C80*$C$4+'Bulletin (détails)'!D80*'Bulletin (détails)'!$D$4+'Bulletin (détails)'!E80*'Bulletin (détails)'!$E$4+'Bulletin (détails)'!F80*'Bulletin (détails)'!$F$4+'Bulletin (détails)'!G80*'Bulletin (détails)'!$G$4+'Bulletin (détails)'!H80*'Bulletin (détails)'!$H$4+'Bulletin (détails)'!I80*'Bulletin (détails)'!$I$4)</f>
        <v>9.238157737670042</v>
      </c>
      <c r="S80" s="51"/>
      <c r="T80" s="52">
        <f>SUM(J80*0.5+L80*0.25+M80*0.05+N80*0.05+O80*0.05+P80*0.05+Q80*0.05)</f>
        <v>29.61907886883502</v>
      </c>
      <c r="V80" s="25" t="str">
        <f>'Respect vie'!O81</f>
        <v>Guadeloupe</v>
      </c>
    </row>
    <row r="81" spans="1:22" ht="9">
      <c r="A81" s="25" t="str">
        <f>'Respect vie'!A82</f>
        <v>Guatemala</v>
      </c>
      <c r="B81" s="24">
        <v>0</v>
      </c>
      <c r="C81" s="25">
        <v>0</v>
      </c>
      <c r="D81" s="24">
        <f>IF('Respect vie'!H82="non",100,0)</f>
        <v>100</v>
      </c>
      <c r="E81" s="24">
        <f>IF('Respect vie'!I82="oui",100,0)</f>
        <v>100</v>
      </c>
      <c r="F81" s="24">
        <f>IF('Respect vie'!J82="non",0,100)</f>
        <v>100</v>
      </c>
      <c r="G81" s="24">
        <f>IF('Respect vie'!K82="oui",100,0)</f>
        <v>0</v>
      </c>
      <c r="H81" s="24">
        <f>IF('Respect vie'!L82="oui",100,0)</f>
        <v>0</v>
      </c>
      <c r="I81" s="24">
        <f>IF('Respect vie'!M82="oui",100,0)</f>
        <v>0</v>
      </c>
      <c r="J81" s="47">
        <f>SUM(R81)</f>
        <v>17.766072793763705</v>
      </c>
      <c r="K81" s="48"/>
      <c r="L81" s="24">
        <f>IF('Qualité de vie'!B81="oui",0,100)</f>
        <v>100</v>
      </c>
      <c r="M81" s="24">
        <v>0</v>
      </c>
      <c r="N81" s="49">
        <f>SUM('Qualité de vie'!F81)</f>
        <v>0</v>
      </c>
      <c r="O81" s="22"/>
      <c r="P81" s="22">
        <v>0</v>
      </c>
      <c r="Q81" s="22">
        <f>IF('Qualité de vie'!I81="oui",100,0)</f>
        <v>0</v>
      </c>
      <c r="R81" s="50">
        <f>SUM('Bulletin (détails)'!B81*'Bulletin (détails)'!$B$4+C81*$C$4+'Bulletin (détails)'!D81*'Bulletin (détails)'!$D$4+'Bulletin (détails)'!E81*'Bulletin (détails)'!$E$4+'Bulletin (détails)'!F81*'Bulletin (détails)'!$F$4+'Bulletin (détails)'!G81*'Bulletin (détails)'!$G$4+'Bulletin (détails)'!H81*'Bulletin (détails)'!$H$4+'Bulletin (détails)'!I81*'Bulletin (détails)'!$I$4)</f>
        <v>17.766072793763705</v>
      </c>
      <c r="S81" s="51"/>
      <c r="T81" s="52">
        <f>SUM(J81*0.5+L81*0.25+M81*0.05+N81*0.05+O81*0.05+P81*0.05+Q81*0.05)</f>
        <v>33.88303639688185</v>
      </c>
      <c r="V81" s="25" t="str">
        <f>'Respect vie'!O82</f>
        <v>Guatemala</v>
      </c>
    </row>
    <row r="82" spans="1:22" ht="9">
      <c r="A82" s="25" t="str">
        <f>'Respect vie'!A83</f>
        <v>Guinée</v>
      </c>
      <c r="B82" s="24">
        <v>0</v>
      </c>
      <c r="C82" s="25">
        <v>0</v>
      </c>
      <c r="D82" s="24">
        <f>IF('Respect vie'!H83="non",100,0)</f>
        <v>0</v>
      </c>
      <c r="E82" s="24">
        <f>IF('Respect vie'!I83="oui",100,0)</f>
        <v>100</v>
      </c>
      <c r="F82" s="24">
        <f>IF('Respect vie'!J83="non",0,100)</f>
        <v>100</v>
      </c>
      <c r="G82" s="24">
        <f>IF('Respect vie'!K83="oui",100,0)</f>
        <v>0</v>
      </c>
      <c r="H82" s="24">
        <f>IF('Respect vie'!L83="oui",100,0)</f>
        <v>0</v>
      </c>
      <c r="I82" s="24">
        <f>IF('Respect vie'!M83="oui",100,0)</f>
        <v>0</v>
      </c>
      <c r="J82" s="47">
        <f>SUM(R82)</f>
        <v>9.238157737670042</v>
      </c>
      <c r="K82" s="48"/>
      <c r="L82" s="24">
        <f>IF('Qualité de vie'!B82="oui",0,100)</f>
        <v>0</v>
      </c>
      <c r="M82" s="24">
        <v>0</v>
      </c>
      <c r="N82" s="49">
        <f>SUM('Qualité de vie'!F82)</f>
        <v>70.299</v>
      </c>
      <c r="O82" s="22">
        <f>SUM('Qualité de vie'!G82)</f>
        <v>27</v>
      </c>
      <c r="P82" s="22">
        <v>0</v>
      </c>
      <c r="Q82" s="22">
        <f>IF('Qualité de vie'!I82="oui",100,0)</f>
        <v>0</v>
      </c>
      <c r="R82" s="50">
        <f>SUM('Bulletin (détails)'!B82*'Bulletin (détails)'!$B$4+C82*$C$4+'Bulletin (détails)'!D82*'Bulletin (détails)'!$D$4+'Bulletin (détails)'!E82*'Bulletin (détails)'!$E$4+'Bulletin (détails)'!F82*'Bulletin (détails)'!$F$4+'Bulletin (détails)'!G82*'Bulletin (détails)'!$G$4+'Bulletin (détails)'!H82*'Bulletin (détails)'!$H$4+'Bulletin (détails)'!I82*'Bulletin (détails)'!$I$4)</f>
        <v>9.238157737670042</v>
      </c>
      <c r="S82" s="51"/>
      <c r="T82" s="52">
        <f>SUM(J82*0.5+L82*0.25+M82*0.05+N82*0.05+O82*0.05+P82*0.05+Q82*0.05)</f>
        <v>9.48402886883502</v>
      </c>
      <c r="V82" s="25" t="str">
        <f>'Respect vie'!O83</f>
        <v>Guinea</v>
      </c>
    </row>
    <row r="83" spans="1:22" ht="9">
      <c r="A83" s="25" t="str">
        <f>'Respect vie'!A84</f>
        <v>Guinée équatoriale</v>
      </c>
      <c r="B83" s="24">
        <v>0</v>
      </c>
      <c r="C83" s="25">
        <v>0</v>
      </c>
      <c r="D83" s="24">
        <f>IF('Respect vie'!H84="non",100,0)</f>
        <v>0</v>
      </c>
      <c r="E83" s="24">
        <f>IF('Respect vie'!I84="oui",100,0)</f>
        <v>0</v>
      </c>
      <c r="F83" s="24">
        <f>IF('Respect vie'!J84="non",0,100)</f>
        <v>100</v>
      </c>
      <c r="G83" s="24">
        <f>IF('Respect vie'!K84="oui",100,0)</f>
        <v>0</v>
      </c>
      <c r="H83" s="24">
        <f>IF('Respect vie'!L84="oui",100,0)</f>
        <v>0</v>
      </c>
      <c r="I83" s="24">
        <f>IF('Respect vie'!M84="oui",100,0)</f>
        <v>0</v>
      </c>
      <c r="J83" s="47">
        <f>SUM(R83)</f>
        <v>0.7102426815763763</v>
      </c>
      <c r="K83" s="48"/>
      <c r="L83" s="24">
        <f>IF('Qualité de vie'!B83="oui",0,100)</f>
        <v>0</v>
      </c>
      <c r="M83" s="24">
        <v>0</v>
      </c>
      <c r="N83" s="49">
        <f>SUM('Qualité de vie'!F83)</f>
        <v>73.584</v>
      </c>
      <c r="O83" s="22">
        <f>SUM('Qualité de vie'!G83)</f>
        <v>21</v>
      </c>
      <c r="P83" s="22">
        <v>0</v>
      </c>
      <c r="Q83" s="22">
        <f>IF('Qualité de vie'!I83="oui",100,0)</f>
        <v>0</v>
      </c>
      <c r="R83" s="50">
        <f>SUM('Bulletin (détails)'!B83*'Bulletin (détails)'!$B$4+C83*$C$4+'Bulletin (détails)'!D83*'Bulletin (détails)'!$D$4+'Bulletin (détails)'!E83*'Bulletin (détails)'!$E$4+'Bulletin (détails)'!F83*'Bulletin (détails)'!$F$4+'Bulletin (détails)'!G83*'Bulletin (détails)'!$G$4+'Bulletin (détails)'!H83*'Bulletin (détails)'!$H$4+'Bulletin (détails)'!I83*'Bulletin (détails)'!$I$4)</f>
        <v>0.7102426815763763</v>
      </c>
      <c r="S83" s="51"/>
      <c r="T83" s="52">
        <f>SUM(J83*0.5+L83*0.25+M83*0.05+N83*0.05+O83*0.05+P83*0.05+Q83*0.05)</f>
        <v>5.084321340788188</v>
      </c>
      <c r="V83" s="25" t="str">
        <f>'Respect vie'!O84</f>
        <v>Equatorial Guinea</v>
      </c>
    </row>
    <row r="84" spans="1:22" ht="9">
      <c r="A84" s="25" t="str">
        <f>'Respect vie'!A85</f>
        <v>Guinée-Bissau</v>
      </c>
      <c r="B84" s="24">
        <v>0</v>
      </c>
      <c r="C84" s="25">
        <v>0</v>
      </c>
      <c r="D84" s="24">
        <f>IF('Respect vie'!H85="non",100,0)</f>
        <v>0</v>
      </c>
      <c r="E84" s="24">
        <f>IF('Respect vie'!I85="oui",100,0)</f>
        <v>0</v>
      </c>
      <c r="F84" s="24">
        <f>IF('Respect vie'!J85="non",0,100)</f>
        <v>100</v>
      </c>
      <c r="G84" s="24">
        <f>IF('Respect vie'!K85="oui",100,0)</f>
        <v>0</v>
      </c>
      <c r="H84" s="24">
        <f>IF('Respect vie'!L85="oui",100,0)</f>
        <v>0</v>
      </c>
      <c r="I84" s="24">
        <f>IF('Respect vie'!M85="oui",100,0)</f>
        <v>0</v>
      </c>
      <c r="J84" s="47">
        <f>SUM(R84)</f>
        <v>0.7102426815763763</v>
      </c>
      <c r="K84" s="48"/>
      <c r="L84" s="24">
        <f>IF('Qualité de vie'!B84="oui",0,100)</f>
        <v>0</v>
      </c>
      <c r="M84" s="24">
        <v>0</v>
      </c>
      <c r="N84" s="49">
        <f>SUM('Qualité de vie'!F84)</f>
        <v>36.792</v>
      </c>
      <c r="O84" s="22">
        <f>SUM('Qualité de vie'!G84)</f>
        <v>19</v>
      </c>
      <c r="P84" s="22">
        <v>0</v>
      </c>
      <c r="Q84" s="22">
        <f>IF('Qualité de vie'!I84="oui",100,0)</f>
        <v>0</v>
      </c>
      <c r="R84" s="50">
        <f>SUM('Bulletin (détails)'!B84*'Bulletin (détails)'!$B$4+C84*$C$4+'Bulletin (détails)'!D84*'Bulletin (détails)'!$D$4+'Bulletin (détails)'!E84*'Bulletin (détails)'!$E$4+'Bulletin (détails)'!F84*'Bulletin (détails)'!$F$4+'Bulletin (détails)'!G84*'Bulletin (détails)'!$G$4+'Bulletin (détails)'!H84*'Bulletin (détails)'!$H$4+'Bulletin (détails)'!I84*'Bulletin (détails)'!$I$4)</f>
        <v>0.7102426815763763</v>
      </c>
      <c r="S84" s="51"/>
      <c r="T84" s="52">
        <f>SUM(J84*0.5+L84*0.25+M84*0.05+N84*0.05+O84*0.05+P84*0.05+Q84*0.05)</f>
        <v>3.1447213407881884</v>
      </c>
      <c r="V84" s="25" t="str">
        <f>'Respect vie'!O85</f>
        <v>Guinea-Bissau </v>
      </c>
    </row>
    <row r="85" spans="1:22" ht="9">
      <c r="A85" s="25" t="str">
        <f>'Respect vie'!A86</f>
        <v>Guyana</v>
      </c>
      <c r="B85" s="24">
        <v>0</v>
      </c>
      <c r="C85" s="25">
        <v>0</v>
      </c>
      <c r="D85" s="24">
        <f>IF('Respect vie'!H86="non",100,0)</f>
        <v>100</v>
      </c>
      <c r="E85" s="24">
        <f>IF('Respect vie'!I86="oui",100,0)</f>
        <v>100</v>
      </c>
      <c r="F85" s="24">
        <f>IF('Respect vie'!J86="non",0,100)</f>
        <v>100</v>
      </c>
      <c r="G85" s="24">
        <f>IF('Respect vie'!K86="oui",100,0)</f>
        <v>0</v>
      </c>
      <c r="H85" s="24">
        <f>IF('Respect vie'!L86="oui",100,0)</f>
        <v>0</v>
      </c>
      <c r="I85" s="24">
        <f>IF('Respect vie'!M86="oui",100,0)</f>
        <v>0</v>
      </c>
      <c r="J85" s="47">
        <f>SUM(R85)</f>
        <v>17.766072793763705</v>
      </c>
      <c r="K85" s="48"/>
      <c r="L85" s="24">
        <f>IF('Qualité de vie'!B85="oui",0,100)</f>
        <v>0</v>
      </c>
      <c r="M85" s="24">
        <v>0</v>
      </c>
      <c r="N85" s="49">
        <f>SUM('Qualité de vie'!F85)</f>
        <v>76.212</v>
      </c>
      <c r="O85" s="22">
        <f>SUM('Qualité de vie'!G85)</f>
        <v>22</v>
      </c>
      <c r="P85" s="22">
        <v>0</v>
      </c>
      <c r="Q85" s="22">
        <f>IF('Qualité de vie'!I85="oui",100,0)</f>
        <v>0</v>
      </c>
      <c r="R85" s="50">
        <f>SUM('Bulletin (détails)'!B85*'Bulletin (détails)'!$B$4+C85*$C$4+'Bulletin (détails)'!D85*'Bulletin (détails)'!$D$4+'Bulletin (détails)'!E85*'Bulletin (détails)'!$E$4+'Bulletin (détails)'!F85*'Bulletin (détails)'!$F$4+'Bulletin (détails)'!G85*'Bulletin (détails)'!$G$4+'Bulletin (détails)'!H85*'Bulletin (détails)'!$H$4+'Bulletin (détails)'!I85*'Bulletin (détails)'!$I$4)</f>
        <v>17.766072793763705</v>
      </c>
      <c r="S85" s="51"/>
      <c r="T85" s="52">
        <f>SUM(J85*0.5+L85*0.25+M85*0.05+N85*0.05+O85*0.05+P85*0.05+Q85*0.05)</f>
        <v>13.793636396881853</v>
      </c>
      <c r="V85" s="25" t="str">
        <f>'Respect vie'!O86</f>
        <v>Guyana</v>
      </c>
    </row>
    <row r="86" spans="1:22" ht="9">
      <c r="A86" s="25" t="str">
        <f>'Respect vie'!A87</f>
        <v>Guyane française (France)</v>
      </c>
      <c r="B86" s="24">
        <v>0</v>
      </c>
      <c r="C86" s="25">
        <v>0</v>
      </c>
      <c r="D86" s="24">
        <f>IF('Respect vie'!H87="non",100,0)</f>
        <v>100</v>
      </c>
      <c r="E86" s="24">
        <f>IF('Respect vie'!I87="oui",100,0)</f>
        <v>0</v>
      </c>
      <c r="F86" s="24">
        <f>IF('Respect vie'!J87="non",0,100)</f>
        <v>100</v>
      </c>
      <c r="G86" s="24">
        <f>IF('Respect vie'!K87="oui",100,0)</f>
        <v>0</v>
      </c>
      <c r="H86" s="24">
        <f>IF('Respect vie'!L87="oui",100,0)</f>
        <v>0</v>
      </c>
      <c r="I86" s="24">
        <f>IF('Respect vie'!M87="oui",100,0)</f>
        <v>0</v>
      </c>
      <c r="J86" s="47">
        <f>SUM(R86)</f>
        <v>9.238157737670042</v>
      </c>
      <c r="K86" s="48"/>
      <c r="L86" s="24">
        <f>IF('Qualité de vie'!B86="oui",0,100)</f>
        <v>100</v>
      </c>
      <c r="M86" s="24">
        <v>0</v>
      </c>
      <c r="N86" s="49">
        <f>SUM('Qualité de vie'!F86)</f>
        <v>80.4825</v>
      </c>
      <c r="O86" s="22">
        <f>SUM('Qualité de vie'!G86)</f>
        <v>25</v>
      </c>
      <c r="P86" s="22">
        <v>0</v>
      </c>
      <c r="Q86" s="22">
        <f>IF('Qualité de vie'!I86="oui",100,0)</f>
        <v>0</v>
      </c>
      <c r="R86" s="50">
        <f>SUM('Bulletin (détails)'!B86*'Bulletin (détails)'!$B$4+C86*$C$4+'Bulletin (détails)'!D86*'Bulletin (détails)'!$D$4+'Bulletin (détails)'!E86*'Bulletin (détails)'!$E$4+'Bulletin (détails)'!F86*'Bulletin (détails)'!$F$4+'Bulletin (détails)'!G86*'Bulletin (détails)'!$G$4+'Bulletin (détails)'!H86*'Bulletin (détails)'!$H$4+'Bulletin (détails)'!I86*'Bulletin (détails)'!$I$4)</f>
        <v>9.238157737670042</v>
      </c>
      <c r="S86" s="51"/>
      <c r="T86" s="52">
        <f>SUM(J86*0.5+L86*0.25+M86*0.05+N86*0.05+O86*0.05+P86*0.05+Q86*0.05)</f>
        <v>34.89320386883502</v>
      </c>
      <c r="V86" s="25" t="str">
        <f>'Respect vie'!O87</f>
        <v>French Guiana</v>
      </c>
    </row>
    <row r="87" spans="1:22" ht="9">
      <c r="A87" s="25" t="str">
        <f>'Respect vie'!A88</f>
        <v>Haïti</v>
      </c>
      <c r="B87" s="24">
        <v>0</v>
      </c>
      <c r="C87" s="25">
        <v>0</v>
      </c>
      <c r="D87" s="24">
        <f>IF('Respect vie'!H88="non",100,0)</f>
        <v>100</v>
      </c>
      <c r="E87" s="24">
        <f>IF('Respect vie'!I88="oui",100,0)</f>
        <v>0</v>
      </c>
      <c r="F87" s="24">
        <f>IF('Respect vie'!J88="non",0,100)</f>
        <v>100</v>
      </c>
      <c r="G87" s="24">
        <f>IF('Respect vie'!K88="oui",100,0)</f>
        <v>0</v>
      </c>
      <c r="H87" s="24">
        <f>IF('Respect vie'!L88="oui",100,0)</f>
        <v>0</v>
      </c>
      <c r="I87" s="24">
        <f>IF('Respect vie'!M88="oui",100,0)</f>
        <v>0</v>
      </c>
      <c r="J87" s="47">
        <f>SUM(R87)</f>
        <v>9.238157737670042</v>
      </c>
      <c r="K87" s="48"/>
      <c r="L87" s="24">
        <f>IF('Qualité de vie'!B87="oui",0,100)</f>
        <v>100</v>
      </c>
      <c r="M87" s="24">
        <v>0</v>
      </c>
      <c r="N87" s="49">
        <f>SUM('Qualité de vie'!F87)</f>
        <v>0</v>
      </c>
      <c r="O87" s="22"/>
      <c r="P87" s="22">
        <v>0</v>
      </c>
      <c r="Q87" s="22">
        <f>IF('Qualité de vie'!I87="oui",100,0)</f>
        <v>0</v>
      </c>
      <c r="R87" s="50">
        <f>SUM('Bulletin (détails)'!B87*'Bulletin (détails)'!$B$4+C87*$C$4+'Bulletin (détails)'!D87*'Bulletin (détails)'!$D$4+'Bulletin (détails)'!E87*'Bulletin (détails)'!$E$4+'Bulletin (détails)'!F87*'Bulletin (détails)'!$F$4+'Bulletin (détails)'!G87*'Bulletin (détails)'!$G$4+'Bulletin (détails)'!H87*'Bulletin (détails)'!$H$4+'Bulletin (détails)'!I87*'Bulletin (détails)'!$I$4)</f>
        <v>9.238157737670042</v>
      </c>
      <c r="S87" s="51"/>
      <c r="T87" s="52">
        <f>SUM(J87*0.5+L87*0.25+M87*0.05+N87*0.05+O87*0.05+P87*0.05+Q87*0.05)</f>
        <v>29.61907886883502</v>
      </c>
      <c r="V87" s="25" t="str">
        <f>'Respect vie'!O88</f>
        <v>Haiti</v>
      </c>
    </row>
    <row r="88" spans="1:22" ht="9">
      <c r="A88" s="25" t="str">
        <f>'Respect vie'!A89</f>
        <v>Honduras</v>
      </c>
      <c r="B88" s="24">
        <v>0</v>
      </c>
      <c r="C88" s="25">
        <v>0</v>
      </c>
      <c r="D88" s="24">
        <f>IF('Respect vie'!H89="non",100,0)</f>
        <v>0</v>
      </c>
      <c r="E88" s="24">
        <f>IF('Respect vie'!I89="oui",100,0)</f>
        <v>100</v>
      </c>
      <c r="F88" s="24">
        <f>IF('Respect vie'!J89="non",0,100)</f>
        <v>100</v>
      </c>
      <c r="G88" s="24">
        <f>IF('Respect vie'!K89="oui",100,0)</f>
        <v>0</v>
      </c>
      <c r="H88" s="24">
        <f>IF('Respect vie'!L89="oui",100,0)</f>
        <v>0</v>
      </c>
      <c r="I88" s="24">
        <f>IF('Respect vie'!M89="oui",100,0)</f>
        <v>0</v>
      </c>
      <c r="J88" s="47">
        <f>SUM(R88)</f>
        <v>9.238157737670042</v>
      </c>
      <c r="K88" s="48"/>
      <c r="L88" s="24">
        <f>IF('Qualité de vie'!B88="oui",0,100)</f>
        <v>100</v>
      </c>
      <c r="M88" s="24">
        <v>0</v>
      </c>
      <c r="N88" s="49">
        <f>SUM('Qualité de vie'!F88)</f>
        <v>82.99881</v>
      </c>
      <c r="O88" s="22">
        <f>SUM('Qualité de vie'!G88)</f>
        <v>18</v>
      </c>
      <c r="P88" s="22">
        <v>0</v>
      </c>
      <c r="Q88" s="22">
        <f>IF('Qualité de vie'!I88="oui",100,0)</f>
        <v>0</v>
      </c>
      <c r="R88" s="50">
        <f>SUM('Bulletin (détails)'!B88*'Bulletin (détails)'!$B$4+C88*$C$4+'Bulletin (détails)'!D88*'Bulletin (détails)'!$D$4+'Bulletin (détails)'!E88*'Bulletin (détails)'!$E$4+'Bulletin (détails)'!F88*'Bulletin (détails)'!$F$4+'Bulletin (détails)'!G88*'Bulletin (détails)'!$G$4+'Bulletin (détails)'!H88*'Bulletin (détails)'!$H$4+'Bulletin (détails)'!I88*'Bulletin (détails)'!$I$4)</f>
        <v>9.238157737670042</v>
      </c>
      <c r="S88" s="51"/>
      <c r="T88" s="52">
        <f>SUM(J88*0.5+L88*0.25+M88*0.05+N88*0.05+O88*0.05+P88*0.05+Q88*0.05)</f>
        <v>34.66901936883502</v>
      </c>
      <c r="V88" s="25" t="str">
        <f>'Respect vie'!O89</f>
        <v>Honduras</v>
      </c>
    </row>
    <row r="89" spans="1:22" ht="9">
      <c r="A89" s="25" t="str">
        <f>'Respect vie'!A90</f>
        <v>Hong Kong région administrative spéciale de Chine</v>
      </c>
      <c r="B89" s="24">
        <v>0</v>
      </c>
      <c r="C89" s="25">
        <v>0</v>
      </c>
      <c r="D89" s="24">
        <f>IF('Respect vie'!H90="non",100,0)</f>
        <v>100</v>
      </c>
      <c r="E89" s="24">
        <f>IF('Respect vie'!I90="oui",100,0)</f>
        <v>0</v>
      </c>
      <c r="F89" s="24">
        <f>IF('Respect vie'!J90="non",0,100)</f>
        <v>100</v>
      </c>
      <c r="G89" s="24">
        <f>IF('Respect vie'!K90="oui",100,0)</f>
        <v>0</v>
      </c>
      <c r="H89" s="24">
        <f>IF('Respect vie'!L90="oui",100,0)</f>
        <v>0</v>
      </c>
      <c r="I89" s="24">
        <f>IF('Respect vie'!M90="oui",100,0)</f>
        <v>0</v>
      </c>
      <c r="J89" s="47">
        <f>SUM(R89)</f>
        <v>9.238157737670042</v>
      </c>
      <c r="K89" s="48"/>
      <c r="L89" s="24">
        <f>IF('Qualité de vie'!B89="oui",0,100)</f>
        <v>0</v>
      </c>
      <c r="M89" s="24">
        <v>0</v>
      </c>
      <c r="N89" s="49">
        <f>SUM('Qualité de vie'!F89)</f>
        <v>53.217</v>
      </c>
      <c r="O89" s="22">
        <f>SUM('Qualité de vie'!G89)</f>
        <v>26</v>
      </c>
      <c r="P89" s="22">
        <v>0</v>
      </c>
      <c r="Q89" s="22">
        <f>IF('Qualité de vie'!I89="oui",100,0)</f>
        <v>0</v>
      </c>
      <c r="R89" s="50">
        <f>SUM('Bulletin (détails)'!B89*'Bulletin (détails)'!$B$4+C89*$C$4+'Bulletin (détails)'!D89*'Bulletin (détails)'!$D$4+'Bulletin (détails)'!E89*'Bulletin (détails)'!$E$4+'Bulletin (détails)'!F89*'Bulletin (détails)'!$F$4+'Bulletin (détails)'!G89*'Bulletin (détails)'!$G$4+'Bulletin (détails)'!H89*'Bulletin (détails)'!$H$4+'Bulletin (détails)'!I89*'Bulletin (détails)'!$I$4)</f>
        <v>9.238157737670042</v>
      </c>
      <c r="S89" s="51"/>
      <c r="T89" s="52">
        <f>SUM(J89*0.5+L89*0.25+M89*0.05+N89*0.05+O89*0.05+P89*0.05+Q89*0.05)</f>
        <v>8.57992886883502</v>
      </c>
      <c r="V89" s="25" t="str">
        <f>'Respect vie'!O90</f>
        <v>Hong Kong, China Special Administrative Region</v>
      </c>
    </row>
    <row r="90" spans="1:22" ht="9">
      <c r="A90" s="25" t="str">
        <f>'Respect vie'!A91</f>
        <v>Hongrie</v>
      </c>
      <c r="B90" s="24">
        <v>0</v>
      </c>
      <c r="C90" s="25">
        <v>0</v>
      </c>
      <c r="D90" s="24">
        <f>IF('Respect vie'!H91="non",100,0)</f>
        <v>100</v>
      </c>
      <c r="E90" s="24">
        <f>IF('Respect vie'!I91="oui",100,0)</f>
        <v>100</v>
      </c>
      <c r="F90" s="24">
        <f>IF('Respect vie'!J91="non",0,100)</f>
        <v>0</v>
      </c>
      <c r="G90" s="24">
        <f>IF('Respect vie'!K91="oui",100,0)</f>
        <v>0</v>
      </c>
      <c r="H90" s="24">
        <f>IF('Respect vie'!L91="oui",100,0)</f>
        <v>0</v>
      </c>
      <c r="I90" s="24">
        <f>IF('Respect vie'!M91="oui",100,0)</f>
        <v>0</v>
      </c>
      <c r="J90" s="47">
        <f>SUM(R90)</f>
        <v>17.05583011218733</v>
      </c>
      <c r="K90" s="48"/>
      <c r="L90" s="24">
        <f>IF('Qualité de vie'!B90="oui",0,100)</f>
        <v>0</v>
      </c>
      <c r="M90" s="24">
        <v>0</v>
      </c>
      <c r="N90" s="49">
        <f>SUM('Qualité de vie'!F90)</f>
        <v>82.125</v>
      </c>
      <c r="O90" s="22">
        <f>SUM('Qualité de vie'!G90)</f>
        <v>84</v>
      </c>
      <c r="P90" s="22">
        <v>0</v>
      </c>
      <c r="Q90" s="22">
        <f>IF('Qualité de vie'!I90="oui",100,0)</f>
        <v>100</v>
      </c>
      <c r="R90" s="50">
        <f>SUM('Bulletin (détails)'!B90*'Bulletin (détails)'!$B$4+C90*$C$4+'Bulletin (détails)'!D90*'Bulletin (détails)'!$D$4+'Bulletin (détails)'!E90*'Bulletin (détails)'!$E$4+'Bulletin (détails)'!F90*'Bulletin (détails)'!$F$4+'Bulletin (détails)'!G90*'Bulletin (détails)'!$G$4+'Bulletin (détails)'!H90*'Bulletin (détails)'!$H$4+'Bulletin (détails)'!I90*'Bulletin (détails)'!$I$4)</f>
        <v>17.05583011218733</v>
      </c>
      <c r="S90" s="51"/>
      <c r="T90" s="52">
        <f>SUM(J90*0.5+L90*0.25+M90*0.05+N90*0.05+O90*0.05+P90*0.05+Q90*0.05)</f>
        <v>21.834165056093664</v>
      </c>
      <c r="V90" s="25" t="str">
        <f>'Respect vie'!O91</f>
        <v>Hungary</v>
      </c>
    </row>
    <row r="91" spans="1:22" ht="9">
      <c r="A91" s="25" t="str">
        <f>'Respect vie'!A92</f>
        <v>Îles Caïmanes (Royaume-Uni)</v>
      </c>
      <c r="B91" s="24">
        <v>0</v>
      </c>
      <c r="C91" s="25">
        <v>0</v>
      </c>
      <c r="D91" s="24">
        <f>IF('Respect vie'!H92="non",100,0)</f>
        <v>100</v>
      </c>
      <c r="E91" s="24">
        <f>IF('Respect vie'!I92="oui",100,0)</f>
        <v>0</v>
      </c>
      <c r="F91" s="24">
        <f>IF('Respect vie'!J92="non",0,100)</f>
        <v>100</v>
      </c>
      <c r="G91" s="24">
        <f>IF('Respect vie'!K92="oui",100,0)</f>
        <v>0</v>
      </c>
      <c r="H91" s="24">
        <f>IF('Respect vie'!L92="oui",100,0)</f>
        <v>0</v>
      </c>
      <c r="I91" s="24">
        <f>IF('Respect vie'!M92="oui",100,0)</f>
        <v>0</v>
      </c>
      <c r="J91" s="47">
        <f>SUM(R91)</f>
        <v>9.238157737670042</v>
      </c>
      <c r="K91" s="48"/>
      <c r="L91" s="24">
        <f>IF('Qualité de vie'!B91="oui",0,100)</f>
        <v>100</v>
      </c>
      <c r="M91" s="24">
        <v>0</v>
      </c>
      <c r="N91" s="49">
        <f>SUM('Qualité de vie'!F91)</f>
        <v>86.724</v>
      </c>
      <c r="O91" s="22"/>
      <c r="P91" s="22">
        <v>0</v>
      </c>
      <c r="Q91" s="22">
        <f>IF('Qualité de vie'!I91="oui",100,0)</f>
        <v>0</v>
      </c>
      <c r="R91" s="50">
        <f>SUM('Bulletin (détails)'!B91*'Bulletin (détails)'!$B$4+C91*$C$4+'Bulletin (détails)'!D91*'Bulletin (détails)'!$D$4+'Bulletin (détails)'!E91*'Bulletin (détails)'!$E$4+'Bulletin (détails)'!F91*'Bulletin (détails)'!$F$4+'Bulletin (détails)'!G91*'Bulletin (détails)'!$G$4+'Bulletin (détails)'!H91*'Bulletin (détails)'!$H$4+'Bulletin (détails)'!I91*'Bulletin (détails)'!$I$4)</f>
        <v>9.238157737670042</v>
      </c>
      <c r="S91" s="51"/>
      <c r="T91" s="52">
        <f>SUM(J91*0.5+L91*0.25+M91*0.05+N91*0.05+O91*0.05+P91*0.05+Q91*0.05)</f>
        <v>33.95527886883502</v>
      </c>
      <c r="V91" s="25" t="str">
        <f>'Respect vie'!O92</f>
        <v>Cayman Islands</v>
      </c>
    </row>
    <row r="92" spans="1:22" ht="9">
      <c r="A92" s="25" t="str">
        <f>'Respect vie'!A93</f>
        <v>Îles Cook (Nouvelle-Zélande)</v>
      </c>
      <c r="B92" s="24">
        <v>0</v>
      </c>
      <c r="C92" s="25">
        <v>0</v>
      </c>
      <c r="D92" s="24">
        <f>IF('Respect vie'!H93="non",100,0)</f>
        <v>100</v>
      </c>
      <c r="E92" s="24">
        <f>IF('Respect vie'!I93="oui",100,0)</f>
        <v>100</v>
      </c>
      <c r="F92" s="24">
        <f>IF('Respect vie'!J93="non",0,100)</f>
        <v>100</v>
      </c>
      <c r="G92" s="24">
        <f>IF('Respect vie'!K93="oui",100,0)</f>
        <v>0</v>
      </c>
      <c r="H92" s="24">
        <f>IF('Respect vie'!L93="oui",100,0)</f>
        <v>0</v>
      </c>
      <c r="I92" s="24">
        <f>IF('Respect vie'!M93="oui",100,0)</f>
        <v>0</v>
      </c>
      <c r="J92" s="47">
        <f>SUM(R92)</f>
        <v>17.766072793763705</v>
      </c>
      <c r="K92" s="48"/>
      <c r="L92" s="24">
        <f>IF('Qualité de vie'!B92="oui",0,100)</f>
        <v>100</v>
      </c>
      <c r="M92" s="24">
        <v>0</v>
      </c>
      <c r="N92" s="49">
        <f>SUM('Qualité de vie'!F92)</f>
        <v>0</v>
      </c>
      <c r="O92" s="22"/>
      <c r="P92" s="22">
        <v>0</v>
      </c>
      <c r="Q92" s="22">
        <f>IF('Qualité de vie'!I92="oui",100,0)</f>
        <v>0</v>
      </c>
      <c r="R92" s="50">
        <f>SUM('Bulletin (détails)'!B92*'Bulletin (détails)'!$B$4+C92*$C$4+'Bulletin (détails)'!D92*'Bulletin (détails)'!$D$4+'Bulletin (détails)'!E92*'Bulletin (détails)'!$E$4+'Bulletin (détails)'!F92*'Bulletin (détails)'!$F$4+'Bulletin (détails)'!G92*'Bulletin (détails)'!$G$4+'Bulletin (détails)'!H92*'Bulletin (détails)'!$H$4+'Bulletin (détails)'!I92*'Bulletin (détails)'!$I$4)</f>
        <v>17.766072793763705</v>
      </c>
      <c r="S92" s="51"/>
      <c r="T92" s="52">
        <f>SUM(J92*0.5+L92*0.25+M92*0.05+N92*0.05+O92*0.05+P92*0.05+Q92*0.05)</f>
        <v>33.88303639688185</v>
      </c>
      <c r="V92" s="25" t="str">
        <f>'Respect vie'!O93</f>
        <v>Cook Islands</v>
      </c>
    </row>
    <row r="93" spans="1:22" ht="9">
      <c r="A93" s="25" t="str">
        <f>'Respect vie'!A94</f>
        <v>Îles Falkland (Malvinas) (Royaume-Uni)</v>
      </c>
      <c r="B93" s="24">
        <v>0</v>
      </c>
      <c r="C93" s="25">
        <v>0</v>
      </c>
      <c r="D93" s="24">
        <f>IF('Respect vie'!H94="non",100,0)</f>
        <v>100</v>
      </c>
      <c r="E93" s="24">
        <f>IF('Respect vie'!I94="oui",100,0)</f>
        <v>0</v>
      </c>
      <c r="F93" s="24">
        <f>IF('Respect vie'!J94="non",0,100)</f>
        <v>100</v>
      </c>
      <c r="G93" s="24">
        <f>IF('Respect vie'!K94="oui",100,0)</f>
        <v>0</v>
      </c>
      <c r="H93" s="24">
        <f>IF('Respect vie'!L94="oui",100,0)</f>
        <v>0</v>
      </c>
      <c r="I93" s="24">
        <f>IF('Respect vie'!M94="oui",100,0)</f>
        <v>0</v>
      </c>
      <c r="J93" s="47">
        <f>SUM(R93)</f>
        <v>9.238157737670042</v>
      </c>
      <c r="K93" s="48"/>
      <c r="L93" s="24">
        <f>IF('Qualité de vie'!B93="oui",0,100)</f>
        <v>100</v>
      </c>
      <c r="M93" s="24">
        <v>0</v>
      </c>
      <c r="N93" s="49">
        <f>SUM('Qualité de vie'!F93)</f>
        <v>0</v>
      </c>
      <c r="O93" s="22"/>
      <c r="P93" s="22">
        <v>0</v>
      </c>
      <c r="Q93" s="22">
        <f>IF('Qualité de vie'!I93="oui",100,0)</f>
        <v>0</v>
      </c>
      <c r="R93" s="50">
        <f>SUM('Bulletin (détails)'!B93*'Bulletin (détails)'!$B$4+C93*$C$4+'Bulletin (détails)'!D93*'Bulletin (détails)'!$D$4+'Bulletin (détails)'!E93*'Bulletin (détails)'!$E$4+'Bulletin (détails)'!F93*'Bulletin (détails)'!$F$4+'Bulletin (détails)'!G93*'Bulletin (détails)'!$G$4+'Bulletin (détails)'!H93*'Bulletin (détails)'!$H$4+'Bulletin (détails)'!I93*'Bulletin (détails)'!$I$4)</f>
        <v>9.238157737670042</v>
      </c>
      <c r="S93" s="51"/>
      <c r="T93" s="52">
        <f>SUM(J93*0.5+L93*0.25+M93*0.05+N93*0.05+O93*0.05+P93*0.05+Q93*0.05)</f>
        <v>29.61907886883502</v>
      </c>
      <c r="V93" s="25" t="str">
        <f>'Respect vie'!O94</f>
        <v>Falkland Islands (Malvinas)</v>
      </c>
    </row>
    <row r="94" spans="1:22" ht="9">
      <c r="A94" s="25" t="str">
        <f>'Respect vie'!A95</f>
        <v>Îles Féroé (Danmark)</v>
      </c>
      <c r="B94" s="24">
        <v>0</v>
      </c>
      <c r="C94" s="25">
        <v>0</v>
      </c>
      <c r="D94" s="24">
        <f>IF('Respect vie'!H95="non",100,0)</f>
        <v>100</v>
      </c>
      <c r="E94" s="24">
        <f>IF('Respect vie'!I95="oui",100,0)</f>
        <v>0</v>
      </c>
      <c r="F94" s="24">
        <f>IF('Respect vie'!J95="non",0,100)</f>
        <v>100</v>
      </c>
      <c r="G94" s="24">
        <f>IF('Respect vie'!K95="oui",100,0)</f>
        <v>0</v>
      </c>
      <c r="H94" s="24">
        <f>IF('Respect vie'!L95="oui",100,0)</f>
        <v>0</v>
      </c>
      <c r="I94" s="24">
        <f>IF('Respect vie'!M95="oui",100,0)</f>
        <v>0</v>
      </c>
      <c r="J94" s="47">
        <f>SUM(R94)</f>
        <v>9.238157737670042</v>
      </c>
      <c r="K94" s="48"/>
      <c r="L94" s="24">
        <f>IF('Qualité de vie'!B94="oui",0,100)</f>
        <v>100</v>
      </c>
      <c r="M94" s="24">
        <v>0</v>
      </c>
      <c r="N94" s="49">
        <f>SUM('Qualité de vie'!F94)</f>
        <v>0</v>
      </c>
      <c r="O94" s="22"/>
      <c r="P94" s="22">
        <v>0</v>
      </c>
      <c r="Q94" s="22">
        <f>IF('Qualité de vie'!I94="oui",100,0)</f>
        <v>0</v>
      </c>
      <c r="R94" s="50">
        <f>SUM('Bulletin (détails)'!B94*'Bulletin (détails)'!$B$4+C94*$C$4+'Bulletin (détails)'!D94*'Bulletin (détails)'!$D$4+'Bulletin (détails)'!E94*'Bulletin (détails)'!$E$4+'Bulletin (détails)'!F94*'Bulletin (détails)'!$F$4+'Bulletin (détails)'!G94*'Bulletin (détails)'!$G$4+'Bulletin (détails)'!H94*'Bulletin (détails)'!$H$4+'Bulletin (détails)'!I94*'Bulletin (détails)'!$I$4)</f>
        <v>9.238157737670042</v>
      </c>
      <c r="S94" s="51"/>
      <c r="T94" s="52">
        <f>SUM(J94*0.5+L94*0.25+M94*0.05+N94*0.05+O94*0.05+P94*0.05+Q94*0.05)</f>
        <v>29.61907886883502</v>
      </c>
      <c r="V94" s="25" t="str">
        <f>'Respect vie'!O95</f>
        <v>Faeroe Islands</v>
      </c>
    </row>
    <row r="95" spans="1:22" ht="9">
      <c r="A95" s="25" t="str">
        <f>'Respect vie'!A96</f>
        <v>Îles Marshall</v>
      </c>
      <c r="B95" s="24">
        <v>0</v>
      </c>
      <c r="C95" s="25">
        <v>0</v>
      </c>
      <c r="D95" s="24">
        <f>IF('Respect vie'!H96="non",100,0)</f>
        <v>100</v>
      </c>
      <c r="E95" s="24">
        <f>IF('Respect vie'!I96="oui",100,0)</f>
        <v>100</v>
      </c>
      <c r="F95" s="24">
        <f>IF('Respect vie'!J96="non",0,100)</f>
        <v>100</v>
      </c>
      <c r="G95" s="24">
        <f>IF('Respect vie'!K96="oui",100,0)</f>
        <v>0</v>
      </c>
      <c r="H95" s="24">
        <f>IF('Respect vie'!L96="oui",100,0)</f>
        <v>0</v>
      </c>
      <c r="I95" s="24">
        <f>IF('Respect vie'!M96="oui",100,0)</f>
        <v>0</v>
      </c>
      <c r="J95" s="47">
        <f>SUM(R95)</f>
        <v>17.766072793763705</v>
      </c>
      <c r="K95" s="48"/>
      <c r="L95" s="24">
        <f>IF('Qualité de vie'!B95="oui",0,100)</f>
        <v>100</v>
      </c>
      <c r="M95" s="24">
        <v>0</v>
      </c>
      <c r="N95" s="49">
        <f>SUM('Qualité de vie'!F95)</f>
        <v>93.29400000000001</v>
      </c>
      <c r="O95" s="22"/>
      <c r="P95" s="22">
        <v>0</v>
      </c>
      <c r="Q95" s="22">
        <f>IF('Qualité de vie'!I95="oui",100,0)</f>
        <v>0</v>
      </c>
      <c r="R95" s="50">
        <f>SUM('Bulletin (détails)'!B95*'Bulletin (détails)'!$B$4+C95*$C$4+'Bulletin (détails)'!D95*'Bulletin (détails)'!$D$4+'Bulletin (détails)'!E95*'Bulletin (détails)'!$E$4+'Bulletin (détails)'!F95*'Bulletin (détails)'!$F$4+'Bulletin (détails)'!G95*'Bulletin (détails)'!$G$4+'Bulletin (détails)'!H95*'Bulletin (détails)'!$H$4+'Bulletin (détails)'!I95*'Bulletin (détails)'!$I$4)</f>
        <v>17.766072793763705</v>
      </c>
      <c r="S95" s="51"/>
      <c r="T95" s="52">
        <f>SUM(J95*0.5+L95*0.25+M95*0.05+N95*0.05+O95*0.05+P95*0.05+Q95*0.05)</f>
        <v>38.54773639688185</v>
      </c>
      <c r="V95" s="25" t="str">
        <f>'Respect vie'!O96</f>
        <v>Marshall Islands</v>
      </c>
    </row>
    <row r="96" spans="1:22" ht="9">
      <c r="A96" s="25" t="str">
        <f>'Respect vie'!A97</f>
        <v>Îles Salomon</v>
      </c>
      <c r="B96" s="24">
        <v>0</v>
      </c>
      <c r="C96" s="25">
        <v>0</v>
      </c>
      <c r="D96" s="24">
        <f>IF('Respect vie'!H97="non",100,0)</f>
        <v>100</v>
      </c>
      <c r="E96" s="24">
        <f>IF('Respect vie'!I97="oui",100,0)</f>
        <v>0</v>
      </c>
      <c r="F96" s="24">
        <f>IF('Respect vie'!J97="non",0,100)</f>
        <v>100</v>
      </c>
      <c r="G96" s="24">
        <f>IF('Respect vie'!K97="oui",100,0)</f>
        <v>0</v>
      </c>
      <c r="H96" s="24">
        <f>IF('Respect vie'!L97="oui",100,0)</f>
        <v>0</v>
      </c>
      <c r="I96" s="24">
        <f>IF('Respect vie'!M97="oui",100,0)</f>
        <v>0</v>
      </c>
      <c r="J96" s="47">
        <f>SUM(R96)</f>
        <v>9.238157737670042</v>
      </c>
      <c r="K96" s="48"/>
      <c r="L96" s="24">
        <f>IF('Qualité de vie'!B96="oui",0,100)</f>
        <v>100</v>
      </c>
      <c r="M96" s="24">
        <v>0</v>
      </c>
      <c r="N96" s="49">
        <f>SUM('Qualité de vie'!F96)</f>
        <v>0</v>
      </c>
      <c r="O96" s="22"/>
      <c r="P96" s="22">
        <v>0</v>
      </c>
      <c r="Q96" s="22">
        <f>IF('Qualité de vie'!I96="oui",100,0)</f>
        <v>0</v>
      </c>
      <c r="R96" s="50">
        <f>SUM('Bulletin (détails)'!B96*'Bulletin (détails)'!$B$4+C96*$C$4+'Bulletin (détails)'!D96*'Bulletin (détails)'!$D$4+'Bulletin (détails)'!E96*'Bulletin (détails)'!$E$4+'Bulletin (détails)'!F96*'Bulletin (détails)'!$F$4+'Bulletin (détails)'!G96*'Bulletin (détails)'!$G$4+'Bulletin (détails)'!H96*'Bulletin (détails)'!$H$4+'Bulletin (détails)'!I96*'Bulletin (détails)'!$I$4)</f>
        <v>9.238157737670042</v>
      </c>
      <c r="S96" s="51"/>
      <c r="T96" s="52">
        <f>SUM(J96*0.5+L96*0.25+M96*0.05+N96*0.05+O96*0.05+P96*0.05+Q96*0.05)</f>
        <v>29.61907886883502</v>
      </c>
      <c r="V96" s="25" t="str">
        <f>'Respect vie'!O97</f>
        <v>Solomon Islands</v>
      </c>
    </row>
    <row r="97" spans="1:22" ht="9">
      <c r="A97" s="25" t="str">
        <f>'Respect vie'!A98</f>
        <v>Îles Turques et Caïques (Royaume-Uni)</v>
      </c>
      <c r="B97" s="24">
        <v>0</v>
      </c>
      <c r="C97" s="25">
        <v>0</v>
      </c>
      <c r="D97" s="24">
        <f>IF('Respect vie'!H98="non",100,0)</f>
        <v>100</v>
      </c>
      <c r="E97" s="24">
        <f>IF('Respect vie'!I98="oui",100,0)</f>
        <v>0</v>
      </c>
      <c r="F97" s="24">
        <f>IF('Respect vie'!J98="non",0,100)</f>
        <v>100</v>
      </c>
      <c r="G97" s="24">
        <f>IF('Respect vie'!K98="oui",100,0)</f>
        <v>0</v>
      </c>
      <c r="H97" s="24">
        <f>IF('Respect vie'!L98="oui",100,0)</f>
        <v>0</v>
      </c>
      <c r="I97" s="24">
        <f>IF('Respect vie'!M98="oui",100,0)</f>
        <v>0</v>
      </c>
      <c r="J97" s="47">
        <f>SUM(R97)</f>
        <v>9.238157737670042</v>
      </c>
      <c r="K97" s="48"/>
      <c r="L97" s="24">
        <f>IF('Qualité de vie'!B97="oui",0,100)</f>
        <v>100</v>
      </c>
      <c r="M97" s="24">
        <v>0</v>
      </c>
      <c r="N97" s="49">
        <f>SUM('Qualité de vie'!F97)</f>
        <v>0</v>
      </c>
      <c r="O97" s="22">
        <f>SUM('Qualité de vie'!G97)</f>
        <v>27</v>
      </c>
      <c r="P97" s="22">
        <v>0</v>
      </c>
      <c r="Q97" s="22">
        <f>IF('Qualité de vie'!I97="oui",100,0)</f>
        <v>0</v>
      </c>
      <c r="R97" s="50">
        <f>SUM('Bulletin (détails)'!B97*'Bulletin (détails)'!$B$4+C97*$C$4+'Bulletin (détails)'!D97*'Bulletin (détails)'!$D$4+'Bulletin (détails)'!E97*'Bulletin (détails)'!$E$4+'Bulletin (détails)'!F97*'Bulletin (détails)'!$F$4+'Bulletin (détails)'!G97*'Bulletin (détails)'!$G$4+'Bulletin (détails)'!H97*'Bulletin (détails)'!$H$4+'Bulletin (détails)'!I97*'Bulletin (détails)'!$I$4)</f>
        <v>9.238157737670042</v>
      </c>
      <c r="S97" s="51"/>
      <c r="T97" s="52">
        <f>SUM(J97*0.5+L97*0.25+M97*0.05+N97*0.05+O97*0.05+P97*0.05+Q97*0.05)</f>
        <v>30.969078868835023</v>
      </c>
      <c r="V97" s="25" t="str">
        <f>'Respect vie'!O98</f>
        <v>Turks and Caicos Islands</v>
      </c>
    </row>
    <row r="98" spans="1:22" ht="9">
      <c r="A98" s="25" t="str">
        <f>'Respect vie'!A99</f>
        <v>Îles Vierges britanniques (Royaume-Uni)</v>
      </c>
      <c r="B98" s="24">
        <v>0</v>
      </c>
      <c r="C98" s="25">
        <v>0</v>
      </c>
      <c r="D98" s="24">
        <f>IF('Respect vie'!H99="non",100,0)</f>
        <v>100</v>
      </c>
      <c r="E98" s="24">
        <f>IF('Respect vie'!I99="oui",100,0)</f>
        <v>0</v>
      </c>
      <c r="F98" s="24">
        <f>IF('Respect vie'!J99="non",0,100)</f>
        <v>100</v>
      </c>
      <c r="G98" s="24">
        <f>IF('Respect vie'!K99="oui",100,0)</f>
        <v>0</v>
      </c>
      <c r="H98" s="24">
        <f>IF('Respect vie'!L99="oui",100,0)</f>
        <v>0</v>
      </c>
      <c r="I98" s="24">
        <f>IF('Respect vie'!M99="oui",100,0)</f>
        <v>0</v>
      </c>
      <c r="J98" s="47">
        <f>SUM(R98)</f>
        <v>9.238157737670042</v>
      </c>
      <c r="K98" s="48"/>
      <c r="L98" s="24">
        <f>IF('Qualité de vie'!B98="oui",0,100)</f>
        <v>100</v>
      </c>
      <c r="M98" s="24">
        <v>0</v>
      </c>
      <c r="N98" s="49">
        <f>SUM('Qualité de vie'!F98)</f>
        <v>0</v>
      </c>
      <c r="O98" s="22"/>
      <c r="P98" s="22">
        <v>0</v>
      </c>
      <c r="Q98" s="22">
        <f>IF('Qualité de vie'!I98="oui",100,0)</f>
        <v>0</v>
      </c>
      <c r="R98" s="50">
        <f>SUM('Bulletin (détails)'!B98*'Bulletin (détails)'!$B$4+C98*$C$4+'Bulletin (détails)'!D98*'Bulletin (détails)'!$D$4+'Bulletin (détails)'!E98*'Bulletin (détails)'!$E$4+'Bulletin (détails)'!F98*'Bulletin (détails)'!$F$4+'Bulletin (détails)'!G98*'Bulletin (détails)'!$G$4+'Bulletin (détails)'!H98*'Bulletin (détails)'!$H$4+'Bulletin (détails)'!I98*'Bulletin (détails)'!$I$4)</f>
        <v>9.238157737670042</v>
      </c>
      <c r="S98" s="51"/>
      <c r="T98" s="52">
        <f>SUM(J98*0.5+L98*0.25+M98*0.05+N98*0.05+O98*0.05+P98*0.05+Q98*0.05)</f>
        <v>29.61907886883502</v>
      </c>
      <c r="V98" s="25" t="str">
        <f>'Respect vie'!O99</f>
        <v>British Virgin Islands</v>
      </c>
    </row>
    <row r="99" spans="1:22" ht="9">
      <c r="A99" s="25" t="str">
        <f>'Respect vie'!A100</f>
        <v>Îles Wallis et Futuna (France)</v>
      </c>
      <c r="B99" s="24">
        <v>0</v>
      </c>
      <c r="C99" s="25">
        <v>0</v>
      </c>
      <c r="D99" s="24">
        <f>IF('Respect vie'!H100="non",100,0)</f>
        <v>100</v>
      </c>
      <c r="E99" s="24">
        <f>IF('Respect vie'!I100="oui",100,0)</f>
        <v>0</v>
      </c>
      <c r="F99" s="24">
        <f>IF('Respect vie'!J100="non",0,100)</f>
        <v>100</v>
      </c>
      <c r="G99" s="24">
        <f>IF('Respect vie'!K100="oui",100,0)</f>
        <v>0</v>
      </c>
      <c r="H99" s="24">
        <f>IF('Respect vie'!L100="oui",100,0)</f>
        <v>0</v>
      </c>
      <c r="I99" s="24">
        <f>IF('Respect vie'!M100="oui",100,0)</f>
        <v>0</v>
      </c>
      <c r="J99" s="47">
        <f>SUM(R99)</f>
        <v>9.238157737670042</v>
      </c>
      <c r="K99" s="48"/>
      <c r="L99" s="24">
        <f>IF('Qualité de vie'!B99="oui",0,100)</f>
        <v>100</v>
      </c>
      <c r="M99" s="24">
        <v>0</v>
      </c>
      <c r="N99" s="49">
        <f>SUM('Qualité de vie'!F99)</f>
        <v>93.29400000000001</v>
      </c>
      <c r="O99" s="22"/>
      <c r="P99" s="22">
        <v>0</v>
      </c>
      <c r="Q99" s="22">
        <f>IF('Qualité de vie'!I99="oui",100,0)</f>
        <v>0</v>
      </c>
      <c r="R99" s="50">
        <f>SUM('Bulletin (détails)'!B99*'Bulletin (détails)'!$B$4+C99*$C$4+'Bulletin (détails)'!D99*'Bulletin (détails)'!$D$4+'Bulletin (détails)'!E99*'Bulletin (détails)'!$E$4+'Bulletin (détails)'!F99*'Bulletin (détails)'!$F$4+'Bulletin (détails)'!G99*'Bulletin (détails)'!$G$4+'Bulletin (détails)'!H99*'Bulletin (détails)'!$H$4+'Bulletin (détails)'!I99*'Bulletin (détails)'!$I$4)</f>
        <v>9.238157737670042</v>
      </c>
      <c r="S99" s="51"/>
      <c r="T99" s="52">
        <f>SUM(J99*0.5+L99*0.25+M99*0.05+N99*0.05+O99*0.05+P99*0.05+Q99*0.05)</f>
        <v>34.28377886883502</v>
      </c>
      <c r="V99" s="25" t="str">
        <f>'Respect vie'!O100</f>
        <v>Wallis and Futuna Islands</v>
      </c>
    </row>
    <row r="100" spans="1:22" ht="9">
      <c r="A100" s="25" t="str">
        <f>'Respect vie'!A101</f>
        <v>Inde</v>
      </c>
      <c r="B100" s="24">
        <v>0</v>
      </c>
      <c r="C100" s="25">
        <v>0</v>
      </c>
      <c r="D100" s="24">
        <f>IF('Respect vie'!H101="non",100,0)</f>
        <v>0</v>
      </c>
      <c r="E100" s="24">
        <f>IF('Respect vie'!I101="oui",100,0)</f>
        <v>0</v>
      </c>
      <c r="F100" s="24">
        <f>IF('Respect vie'!J101="non",0,100)</f>
        <v>0</v>
      </c>
      <c r="G100" s="24">
        <f>IF('Respect vie'!K101="oui",100,0)</f>
        <v>0</v>
      </c>
      <c r="H100" s="24">
        <f>IF('Respect vie'!L101="oui",100,0)</f>
        <v>0</v>
      </c>
      <c r="I100" s="24">
        <f>IF('Respect vie'!M101="oui",100,0)</f>
        <v>0</v>
      </c>
      <c r="J100" s="47">
        <f>SUM(R100)</f>
        <v>0</v>
      </c>
      <c r="K100" s="48"/>
      <c r="L100" s="24">
        <f>IF('Qualité de vie'!B100="oui",0,100)</f>
        <v>100</v>
      </c>
      <c r="M100" s="24">
        <v>0</v>
      </c>
      <c r="N100" s="49">
        <f>SUM('Qualité de vie'!F100)</f>
        <v>0</v>
      </c>
      <c r="O100" s="22"/>
      <c r="P100" s="22">
        <v>0</v>
      </c>
      <c r="Q100" s="22">
        <f>IF('Qualité de vie'!I100="oui",100,0)</f>
        <v>0</v>
      </c>
      <c r="R100" s="50">
        <f>SUM('Bulletin (détails)'!B100*'Bulletin (détails)'!$B$4+C100*$C$4+'Bulletin (détails)'!D100*'Bulletin (détails)'!$D$4+'Bulletin (détails)'!E100*'Bulletin (détails)'!$E$4+'Bulletin (détails)'!F100*'Bulletin (détails)'!$F$4+'Bulletin (détails)'!G100*'Bulletin (détails)'!$G$4+'Bulletin (détails)'!H100*'Bulletin (détails)'!$H$4+'Bulletin (détails)'!I100*'Bulletin (détails)'!$I$4)</f>
        <v>0</v>
      </c>
      <c r="S100" s="51"/>
      <c r="T100" s="52">
        <f>SUM(J100*0.5+L100*0.25+M100*0.05+N100*0.05+O100*0.05+P100*0.05+Q100*0.05)</f>
        <v>25</v>
      </c>
      <c r="V100" s="25" t="str">
        <f>'Respect vie'!O101</f>
        <v>India</v>
      </c>
    </row>
    <row r="101" spans="1:22" ht="9">
      <c r="A101" s="25" t="str">
        <f>'Respect vie'!A102</f>
        <v>Indonésie</v>
      </c>
      <c r="B101" s="24">
        <v>0</v>
      </c>
      <c r="C101" s="25">
        <v>0</v>
      </c>
      <c r="D101" s="24">
        <f>IF('Respect vie'!H102="non",100,0)</f>
        <v>0</v>
      </c>
      <c r="E101" s="24">
        <f>IF('Respect vie'!I102="oui",100,0)</f>
        <v>0</v>
      </c>
      <c r="F101" s="24">
        <f>IF('Respect vie'!J102="non",0,100)</f>
        <v>0</v>
      </c>
      <c r="G101" s="24">
        <f>IF('Respect vie'!K102="oui",100,0)</f>
        <v>0</v>
      </c>
      <c r="H101" s="24">
        <f>IF('Respect vie'!L102="oui",100,0)</f>
        <v>0</v>
      </c>
      <c r="I101" s="24">
        <f>IF('Respect vie'!M102="oui",100,0)</f>
        <v>0</v>
      </c>
      <c r="J101" s="47">
        <f>SUM(R101)</f>
        <v>0</v>
      </c>
      <c r="K101" s="48"/>
      <c r="L101" s="24">
        <f>IF('Qualité de vie'!B101="oui",0,100)</f>
        <v>0</v>
      </c>
      <c r="M101" s="24">
        <v>0</v>
      </c>
      <c r="N101" s="49">
        <f>SUM('Qualité de vie'!F101)</f>
        <v>55.188</v>
      </c>
      <c r="O101" s="22">
        <f>SUM('Qualité de vie'!G101)</f>
        <v>31</v>
      </c>
      <c r="P101" s="22">
        <v>0</v>
      </c>
      <c r="Q101" s="22">
        <f>IF('Qualité de vie'!I101="oui",100,0)</f>
        <v>0</v>
      </c>
      <c r="R101" s="50">
        <f>SUM('Bulletin (détails)'!B101*'Bulletin (détails)'!$B$4+C101*$C$4+'Bulletin (détails)'!D101*'Bulletin (détails)'!$D$4+'Bulletin (détails)'!E101*'Bulletin (détails)'!$E$4+'Bulletin (détails)'!F101*'Bulletin (détails)'!$F$4+'Bulletin (détails)'!G101*'Bulletin (détails)'!$G$4+'Bulletin (détails)'!H101*'Bulletin (détails)'!$H$4+'Bulletin (détails)'!I101*'Bulletin (détails)'!$I$4)</f>
        <v>0</v>
      </c>
      <c r="S101" s="51"/>
      <c r="T101" s="52">
        <f>SUM(J101*0.5+L101*0.25+M101*0.05+N101*0.05+O101*0.05+P101*0.05+Q101*0.05)</f>
        <v>4.3094</v>
      </c>
      <c r="V101" s="25" t="str">
        <f>'Respect vie'!O102</f>
        <v>Indonesia</v>
      </c>
    </row>
    <row r="102" spans="1:22" ht="9">
      <c r="A102" s="25" t="str">
        <f>'Respect vie'!A103</f>
        <v>Iran (République islamique d')</v>
      </c>
      <c r="B102" s="24">
        <v>0</v>
      </c>
      <c r="C102" s="25">
        <v>0</v>
      </c>
      <c r="D102" s="24">
        <f>IF('Respect vie'!H103="non",100,0)</f>
        <v>0</v>
      </c>
      <c r="E102" s="24">
        <f>IF('Respect vie'!I103="oui",100,0)</f>
        <v>0</v>
      </c>
      <c r="F102" s="24">
        <f>IF('Respect vie'!J103="non",0,100)</f>
        <v>0</v>
      </c>
      <c r="G102" s="24">
        <f>IF('Respect vie'!K103="oui",100,0)</f>
        <v>0</v>
      </c>
      <c r="H102" s="24">
        <f>IF('Respect vie'!L103="oui",100,0)</f>
        <v>0</v>
      </c>
      <c r="I102" s="24">
        <f>IF('Respect vie'!M103="oui",100,0)</f>
        <v>0</v>
      </c>
      <c r="J102" s="47">
        <f>SUM(R102)</f>
        <v>0</v>
      </c>
      <c r="K102" s="48"/>
      <c r="L102" s="24">
        <f>IF('Qualité de vie'!B102="oui",0,100)</f>
        <v>0</v>
      </c>
      <c r="M102" s="24">
        <v>0</v>
      </c>
      <c r="N102" s="49">
        <f>SUM('Qualité de vie'!F102)</f>
        <v>48.618</v>
      </c>
      <c r="O102" s="22">
        <f>SUM('Qualité de vie'!G102)</f>
        <v>30</v>
      </c>
      <c r="P102" s="22">
        <v>0</v>
      </c>
      <c r="Q102" s="22">
        <f>IF('Qualité de vie'!I102="oui",100,0)</f>
        <v>0</v>
      </c>
      <c r="R102" s="50">
        <f>SUM('Bulletin (détails)'!B102*'Bulletin (détails)'!$B$4+C102*$C$4+'Bulletin (détails)'!D102*'Bulletin (détails)'!$D$4+'Bulletin (détails)'!E102*'Bulletin (détails)'!$E$4+'Bulletin (détails)'!F102*'Bulletin (détails)'!$F$4+'Bulletin (détails)'!G102*'Bulletin (détails)'!$G$4+'Bulletin (détails)'!H102*'Bulletin (détails)'!$H$4+'Bulletin (détails)'!I102*'Bulletin (détails)'!$I$4)</f>
        <v>0</v>
      </c>
      <c r="S102" s="51"/>
      <c r="T102" s="52">
        <f>SUM(J102*0.5+L102*0.25+M102*0.05+N102*0.05+O102*0.05+P102*0.05+Q102*0.05)</f>
        <v>3.9309000000000003</v>
      </c>
      <c r="V102" s="25" t="str">
        <f>'Respect vie'!O103</f>
        <v>Iran (Islamic Republic of)</v>
      </c>
    </row>
    <row r="103" spans="1:22" ht="9">
      <c r="A103" s="25" t="str">
        <f>'Respect vie'!A104</f>
        <v>Iraq</v>
      </c>
      <c r="B103" s="24">
        <v>0</v>
      </c>
      <c r="C103" s="25">
        <v>0</v>
      </c>
      <c r="D103" s="24">
        <f>IF('Respect vie'!H104="non",100,0)</f>
        <v>0</v>
      </c>
      <c r="E103" s="24">
        <f>IF('Respect vie'!I104="oui",100,0)</f>
        <v>0</v>
      </c>
      <c r="F103" s="24">
        <f>IF('Respect vie'!J104="non",0,100)</f>
        <v>0</v>
      </c>
      <c r="G103" s="24">
        <f>IF('Respect vie'!K104="oui",100,0)</f>
        <v>0</v>
      </c>
      <c r="H103" s="24">
        <f>IF('Respect vie'!L104="oui",100,0)</f>
        <v>0</v>
      </c>
      <c r="I103" s="24">
        <f>IF('Respect vie'!M104="oui",100,0)</f>
        <v>0</v>
      </c>
      <c r="J103" s="47">
        <f>SUM(R103)</f>
        <v>0</v>
      </c>
      <c r="K103" s="48"/>
      <c r="L103" s="24">
        <f>IF('Qualité de vie'!B103="oui",0,100)</f>
        <v>0</v>
      </c>
      <c r="M103" s="24">
        <v>0</v>
      </c>
      <c r="N103" s="49">
        <f>SUM('Qualité de vie'!F103)</f>
        <v>3.547800000000004</v>
      </c>
      <c r="O103" s="22">
        <f>SUM('Qualité de vie'!G103)</f>
        <v>27</v>
      </c>
      <c r="P103" s="22">
        <v>0</v>
      </c>
      <c r="Q103" s="22">
        <f>IF('Qualité de vie'!I103="oui",100,0)</f>
        <v>0</v>
      </c>
      <c r="R103" s="50">
        <f>SUM('Bulletin (détails)'!B103*'Bulletin (détails)'!$B$4+C103*$C$4+'Bulletin (détails)'!D103*'Bulletin (détails)'!$D$4+'Bulletin (détails)'!E103*'Bulletin (détails)'!$E$4+'Bulletin (détails)'!F103*'Bulletin (détails)'!$F$4+'Bulletin (détails)'!G103*'Bulletin (détails)'!$G$4+'Bulletin (détails)'!H103*'Bulletin (détails)'!$H$4+'Bulletin (détails)'!I103*'Bulletin (détails)'!$I$4)</f>
        <v>0</v>
      </c>
      <c r="S103" s="51"/>
      <c r="T103" s="52">
        <f>SUM(J103*0.5+L103*0.25+M103*0.05+N103*0.05+O103*0.05+P103*0.05+Q103*0.05)</f>
        <v>1.5273900000000002</v>
      </c>
      <c r="V103" s="25" t="str">
        <f>'Respect vie'!O104</f>
        <v>Iraq</v>
      </c>
    </row>
    <row r="104" spans="1:22" ht="9">
      <c r="A104" s="25" t="str">
        <f>'Respect vie'!A105</f>
        <v>Irlande</v>
      </c>
      <c r="B104" s="24">
        <v>0</v>
      </c>
      <c r="C104" s="25">
        <v>0</v>
      </c>
      <c r="D104" s="24">
        <f>IF('Respect vie'!H105="non",100,0)</f>
        <v>100</v>
      </c>
      <c r="E104" s="24">
        <f>IF('Respect vie'!I105="oui",100,0)</f>
        <v>100</v>
      </c>
      <c r="F104" s="24">
        <f>IF('Respect vie'!J105="non",0,100)</f>
        <v>100</v>
      </c>
      <c r="G104" s="24">
        <f>IF('Respect vie'!K105="oui",100,0)</f>
        <v>0</v>
      </c>
      <c r="H104" s="24">
        <f>IF('Respect vie'!L105="oui",100,0)</f>
        <v>0</v>
      </c>
      <c r="I104" s="24">
        <f>IF('Respect vie'!M105="oui",100,0)</f>
        <v>0</v>
      </c>
      <c r="J104" s="47">
        <f>SUM(R104)</f>
        <v>17.766072793763705</v>
      </c>
      <c r="K104" s="48"/>
      <c r="L104" s="24">
        <f>IF('Qualité de vie'!B104="oui",0,100)</f>
        <v>0</v>
      </c>
      <c r="M104" s="24">
        <v>0</v>
      </c>
      <c r="N104" s="49">
        <f>SUM('Qualité de vie'!F104)</f>
        <v>43.78248</v>
      </c>
      <c r="O104" s="22">
        <f>SUM('Qualité de vie'!G104)</f>
        <v>18</v>
      </c>
      <c r="P104" s="22">
        <v>0</v>
      </c>
      <c r="Q104" s="22">
        <f>IF('Qualité de vie'!I104="oui",100,0)</f>
        <v>0</v>
      </c>
      <c r="R104" s="50">
        <f>SUM('Bulletin (détails)'!B104*'Bulletin (détails)'!$B$4+C104*$C$4+'Bulletin (détails)'!D104*'Bulletin (détails)'!$D$4+'Bulletin (détails)'!E104*'Bulletin (détails)'!$E$4+'Bulletin (détails)'!F104*'Bulletin (détails)'!$F$4+'Bulletin (détails)'!G104*'Bulletin (détails)'!$G$4+'Bulletin (détails)'!H104*'Bulletin (détails)'!$H$4+'Bulletin (détails)'!I104*'Bulletin (détails)'!$I$4)</f>
        <v>17.766072793763705</v>
      </c>
      <c r="S104" s="51"/>
      <c r="T104" s="52">
        <f>SUM(J104*0.5+L104*0.25+M104*0.05+N104*0.05+O104*0.05+P104*0.05+Q104*0.05)</f>
        <v>11.972160396881852</v>
      </c>
      <c r="V104" s="25" t="str">
        <f>'Respect vie'!O105</f>
        <v>Ireland</v>
      </c>
    </row>
    <row r="105" spans="1:22" ht="9">
      <c r="A105" s="25" t="str">
        <f>'Respect vie'!A106</f>
        <v>Islande</v>
      </c>
      <c r="B105" s="24">
        <v>0</v>
      </c>
      <c r="C105" s="25">
        <v>0</v>
      </c>
      <c r="D105" s="24">
        <f>IF('Respect vie'!H106="non",100,0)</f>
        <v>100</v>
      </c>
      <c r="E105" s="24">
        <f>IF('Respect vie'!I106="oui",100,0)</f>
        <v>100</v>
      </c>
      <c r="F105" s="24">
        <f>IF('Respect vie'!J106="non",0,100)</f>
        <v>100</v>
      </c>
      <c r="G105" s="24">
        <f>IF('Respect vie'!K106="oui",100,0)</f>
        <v>0</v>
      </c>
      <c r="H105" s="24">
        <f>IF('Respect vie'!L106="oui",100,0)</f>
        <v>0</v>
      </c>
      <c r="I105" s="24">
        <f>IF('Respect vie'!M106="oui",100,0)</f>
        <v>0</v>
      </c>
      <c r="J105" s="47">
        <f>SUM(R105)</f>
        <v>17.766072793763705</v>
      </c>
      <c r="K105" s="48"/>
      <c r="L105" s="24">
        <f>IF('Qualité de vie'!B105="oui",0,100)</f>
        <v>100</v>
      </c>
      <c r="M105" s="24">
        <v>0</v>
      </c>
      <c r="N105" s="49">
        <f>SUM('Qualité de vie'!F105)</f>
        <v>95.922</v>
      </c>
      <c r="O105" s="22">
        <f>SUM('Qualité de vie'!G105)</f>
        <v>75</v>
      </c>
      <c r="P105" s="22">
        <v>0</v>
      </c>
      <c r="Q105" s="22">
        <f>IF('Qualité de vie'!I105="oui",100,0)</f>
        <v>0</v>
      </c>
      <c r="R105" s="50">
        <f>SUM('Bulletin (détails)'!B105*'Bulletin (détails)'!$B$4+C105*$C$4+'Bulletin (détails)'!D105*'Bulletin (détails)'!$D$4+'Bulletin (détails)'!E105*'Bulletin (détails)'!$E$4+'Bulletin (détails)'!F105*'Bulletin (détails)'!$F$4+'Bulletin (détails)'!G105*'Bulletin (détails)'!$G$4+'Bulletin (détails)'!H105*'Bulletin (détails)'!$H$4+'Bulletin (détails)'!I105*'Bulletin (détails)'!$I$4)</f>
        <v>17.766072793763705</v>
      </c>
      <c r="S105" s="51"/>
      <c r="T105" s="52">
        <f>SUM(J105*0.5+L105*0.25+M105*0.05+N105*0.05+O105*0.05+P105*0.05+Q105*0.05)</f>
        <v>42.42913639688185</v>
      </c>
      <c r="V105" s="25" t="str">
        <f>'Respect vie'!O106</f>
        <v>Iceland</v>
      </c>
    </row>
    <row r="106" spans="1:22" ht="9">
      <c r="A106" s="25" t="str">
        <f>'Respect vie'!A107</f>
        <v>Israël</v>
      </c>
      <c r="B106" s="24">
        <v>0</v>
      </c>
      <c r="C106" s="25">
        <v>0</v>
      </c>
      <c r="D106" s="24">
        <f>IF('Respect vie'!H107="non",100,0)</f>
        <v>0</v>
      </c>
      <c r="E106" s="24">
        <f>IF('Respect vie'!I107="oui",100,0)</f>
        <v>0</v>
      </c>
      <c r="F106" s="24">
        <f>IF('Respect vie'!J107="non",0,100)</f>
        <v>0</v>
      </c>
      <c r="G106" s="24">
        <f>IF('Respect vie'!K107="oui",100,0)</f>
        <v>0</v>
      </c>
      <c r="H106" s="24">
        <f>IF('Respect vie'!L107="oui",100,0)</f>
        <v>0</v>
      </c>
      <c r="I106" s="24">
        <f>IF('Respect vie'!M107="oui",100,0)</f>
        <v>0</v>
      </c>
      <c r="J106" s="47">
        <f>SUM(R106)</f>
        <v>0</v>
      </c>
      <c r="K106" s="48"/>
      <c r="L106" s="24">
        <f>IF('Qualité de vie'!B106="oui",0,100)</f>
        <v>100</v>
      </c>
      <c r="M106" s="24">
        <v>0</v>
      </c>
      <c r="N106" s="49">
        <f>SUM('Qualité de vie'!F106)</f>
        <v>97.893</v>
      </c>
      <c r="O106" s="22">
        <f>SUM('Qualité de vie'!G106)</f>
        <v>83</v>
      </c>
      <c r="P106" s="22">
        <v>0</v>
      </c>
      <c r="Q106" s="22">
        <f>IF('Qualité de vie'!I106="oui",100,0)</f>
        <v>0</v>
      </c>
      <c r="R106" s="50">
        <f>SUM('Bulletin (détails)'!B106*'Bulletin (détails)'!$B$4+C106*$C$4+'Bulletin (détails)'!D106*'Bulletin (détails)'!$D$4+'Bulletin (détails)'!E106*'Bulletin (détails)'!$E$4+'Bulletin (détails)'!F106*'Bulletin (détails)'!$F$4+'Bulletin (détails)'!G106*'Bulletin (détails)'!$G$4+'Bulletin (détails)'!H106*'Bulletin (détails)'!$H$4+'Bulletin (détails)'!I106*'Bulletin (détails)'!$I$4)</f>
        <v>0</v>
      </c>
      <c r="S106" s="51"/>
      <c r="T106" s="52">
        <f>SUM(J106*0.5+L106*0.25+M106*0.05+N106*0.05+O106*0.05+P106*0.05+Q106*0.05)</f>
        <v>34.04465</v>
      </c>
      <c r="V106" s="25" t="str">
        <f>'Respect vie'!O107</f>
        <v>Israel</v>
      </c>
    </row>
    <row r="107" spans="1:22" ht="9">
      <c r="A107" s="25" t="str">
        <f>'Respect vie'!A108</f>
        <v>Italie</v>
      </c>
      <c r="B107" s="24">
        <v>0</v>
      </c>
      <c r="C107" s="25">
        <v>0</v>
      </c>
      <c r="D107" s="24">
        <f>IF('Respect vie'!H108="non",100,0)</f>
        <v>100</v>
      </c>
      <c r="E107" s="24">
        <f>IF('Respect vie'!I108="oui",100,0)</f>
        <v>100</v>
      </c>
      <c r="F107" s="24">
        <f>IF('Respect vie'!J108="non",0,100)</f>
        <v>0</v>
      </c>
      <c r="G107" s="24">
        <f>IF('Respect vie'!K108="oui",100,0)</f>
        <v>0</v>
      </c>
      <c r="H107" s="24">
        <f>IF('Respect vie'!L108="oui",100,0)</f>
        <v>0</v>
      </c>
      <c r="I107" s="24">
        <f>IF('Respect vie'!M108="oui",100,0)</f>
        <v>0</v>
      </c>
      <c r="J107" s="47">
        <f>SUM(R107)</f>
        <v>17.05583011218733</v>
      </c>
      <c r="K107" s="48"/>
      <c r="L107" s="24">
        <f>IF('Qualité de vie'!B107="oui",0,100)</f>
        <v>0</v>
      </c>
      <c r="M107" s="24">
        <v>0</v>
      </c>
      <c r="N107" s="49">
        <f>SUM('Qualité de vie'!F107)</f>
        <v>54.531000000000006</v>
      </c>
      <c r="O107" s="22">
        <f>SUM('Qualité de vie'!G107)</f>
        <v>58</v>
      </c>
      <c r="P107" s="22">
        <v>0</v>
      </c>
      <c r="Q107" s="22">
        <f>IF('Qualité de vie'!I107="oui",100,0)</f>
        <v>100</v>
      </c>
      <c r="R107" s="50">
        <f>SUM('Bulletin (détails)'!B107*'Bulletin (détails)'!$B$4+C107*$C$4+'Bulletin (détails)'!D107*'Bulletin (détails)'!$D$4+'Bulletin (détails)'!E107*'Bulletin (détails)'!$E$4+'Bulletin (détails)'!F107*'Bulletin (détails)'!$F$4+'Bulletin (détails)'!G107*'Bulletin (détails)'!$G$4+'Bulletin (détails)'!H107*'Bulletin (détails)'!$H$4+'Bulletin (détails)'!I107*'Bulletin (détails)'!$I$4)</f>
        <v>17.05583011218733</v>
      </c>
      <c r="S107" s="51"/>
      <c r="T107" s="52">
        <f>SUM(J107*0.5+L107*0.25+M107*0.05+N107*0.05+O107*0.05+P107*0.05+Q107*0.05)</f>
        <v>19.154465056093663</v>
      </c>
      <c r="V107" s="25" t="str">
        <f>'Respect vie'!O108</f>
        <v>Italy</v>
      </c>
    </row>
    <row r="108" spans="1:22" ht="9">
      <c r="A108" s="25" t="str">
        <f>'Respect vie'!A109</f>
        <v>Jamaïque</v>
      </c>
      <c r="B108" s="24">
        <v>0</v>
      </c>
      <c r="C108" s="25">
        <v>0</v>
      </c>
      <c r="D108" s="24">
        <f>IF('Respect vie'!H109="non",100,0)</f>
        <v>0</v>
      </c>
      <c r="E108" s="24">
        <f>IF('Respect vie'!I109="oui",100,0)</f>
        <v>0</v>
      </c>
      <c r="F108" s="24">
        <f>IF('Respect vie'!J109="non",0,100)</f>
        <v>0</v>
      </c>
      <c r="G108" s="24">
        <f>IF('Respect vie'!K109="oui",100,0)</f>
        <v>0</v>
      </c>
      <c r="H108" s="24">
        <f>IF('Respect vie'!L109="oui",100,0)</f>
        <v>0</v>
      </c>
      <c r="I108" s="24">
        <f>IF('Respect vie'!M109="oui",100,0)</f>
        <v>0</v>
      </c>
      <c r="J108" s="47">
        <f>SUM(R108)</f>
        <v>0</v>
      </c>
      <c r="K108" s="48"/>
      <c r="L108" s="24">
        <f>IF('Qualité de vie'!B108="oui",0,100)</f>
        <v>0</v>
      </c>
      <c r="M108" s="24">
        <v>0</v>
      </c>
      <c r="N108" s="49">
        <f>SUM('Qualité de vie'!F108)</f>
        <v>80.37081</v>
      </c>
      <c r="O108" s="22">
        <f>SUM('Qualité de vie'!G108)</f>
        <v>39</v>
      </c>
      <c r="P108" s="22">
        <v>0</v>
      </c>
      <c r="Q108" s="22">
        <f>IF('Qualité de vie'!I108="oui",100,0)</f>
        <v>0</v>
      </c>
      <c r="R108" s="50">
        <f>SUM('Bulletin (détails)'!B108*'Bulletin (détails)'!$B$4+C108*$C$4+'Bulletin (détails)'!D108*'Bulletin (détails)'!$D$4+'Bulletin (détails)'!E108*'Bulletin (détails)'!$E$4+'Bulletin (détails)'!F108*'Bulletin (détails)'!$F$4+'Bulletin (détails)'!G108*'Bulletin (détails)'!$G$4+'Bulletin (détails)'!H108*'Bulletin (détails)'!$H$4+'Bulletin (détails)'!I108*'Bulletin (détails)'!$I$4)</f>
        <v>0</v>
      </c>
      <c r="S108" s="51"/>
      <c r="T108" s="52">
        <f>SUM(J108*0.5+L108*0.25+M108*0.05+N108*0.05+O108*0.05+P108*0.05+Q108*0.05)</f>
        <v>5.9685405000000005</v>
      </c>
      <c r="V108" s="25" t="str">
        <f>'Respect vie'!O109</f>
        <v>Jamaica</v>
      </c>
    </row>
    <row r="109" spans="1:22" ht="9">
      <c r="A109" s="25" t="str">
        <f>'Respect vie'!A110</f>
        <v>Japon</v>
      </c>
      <c r="B109" s="24">
        <v>0</v>
      </c>
      <c r="C109" s="25">
        <v>0</v>
      </c>
      <c r="D109" s="24">
        <f>IF('Respect vie'!H110="non",100,0)</f>
        <v>100</v>
      </c>
      <c r="E109" s="24">
        <f>IF('Respect vie'!I110="oui",100,0)</f>
        <v>100</v>
      </c>
      <c r="F109" s="24">
        <f>IF('Respect vie'!J110="non",0,100)</f>
        <v>0</v>
      </c>
      <c r="G109" s="24">
        <f>IF('Respect vie'!K110="oui",100,0)</f>
        <v>0</v>
      </c>
      <c r="H109" s="24">
        <f>IF('Respect vie'!L110="oui",100,0)</f>
        <v>0</v>
      </c>
      <c r="I109" s="24">
        <f>IF('Respect vie'!M110="oui",100,0)</f>
        <v>0</v>
      </c>
      <c r="J109" s="47">
        <f>SUM(R109)</f>
        <v>17.05583011218733</v>
      </c>
      <c r="K109" s="48"/>
      <c r="L109" s="24">
        <f>IF('Qualité de vie'!B109="oui",0,100)</f>
        <v>0</v>
      </c>
      <c r="M109" s="24">
        <v>0</v>
      </c>
      <c r="N109" s="49">
        <f>SUM('Qualité de vie'!F109)</f>
        <v>95.265</v>
      </c>
      <c r="O109" s="22">
        <f>SUM('Qualité de vie'!G109)</f>
        <v>33</v>
      </c>
      <c r="P109" s="22">
        <v>0</v>
      </c>
      <c r="Q109" s="22">
        <f>IF('Qualité de vie'!I109="oui",100,0)</f>
        <v>0</v>
      </c>
      <c r="R109" s="50">
        <f>SUM('Bulletin (détails)'!B109*'Bulletin (détails)'!$B$4+C109*$C$4+'Bulletin (détails)'!D109*'Bulletin (détails)'!$D$4+'Bulletin (détails)'!E109*'Bulletin (détails)'!$E$4+'Bulletin (détails)'!F109*'Bulletin (détails)'!$F$4+'Bulletin (détails)'!G109*'Bulletin (détails)'!$G$4+'Bulletin (détails)'!H109*'Bulletin (détails)'!$H$4+'Bulletin (détails)'!I109*'Bulletin (détails)'!$I$4)</f>
        <v>17.05583011218733</v>
      </c>
      <c r="S109" s="51"/>
      <c r="T109" s="52">
        <f>SUM(J109*0.5+L109*0.25+M109*0.05+N109*0.05+O109*0.05+P109*0.05+Q109*0.05)</f>
        <v>14.941165056093665</v>
      </c>
      <c r="V109" s="25" t="str">
        <f>'Respect vie'!O110</f>
        <v>Japan</v>
      </c>
    </row>
    <row r="110" spans="1:22" ht="9">
      <c r="A110" s="25" t="str">
        <f>'Respect vie'!A111</f>
        <v>Jordanie</v>
      </c>
      <c r="B110" s="24">
        <v>0</v>
      </c>
      <c r="C110" s="25">
        <v>0</v>
      </c>
      <c r="D110" s="24">
        <f>IF('Respect vie'!H111="non",100,0)</f>
        <v>100</v>
      </c>
      <c r="E110" s="24">
        <f>IF('Respect vie'!I111="oui",100,0)</f>
        <v>100</v>
      </c>
      <c r="F110" s="24">
        <f>IF('Respect vie'!J111="non",0,100)</f>
        <v>100</v>
      </c>
      <c r="G110" s="24">
        <f>IF('Respect vie'!K111="oui",100,0)</f>
        <v>0</v>
      </c>
      <c r="H110" s="24">
        <f>IF('Respect vie'!L111="oui",100,0)</f>
        <v>0</v>
      </c>
      <c r="I110" s="24">
        <f>IF('Respect vie'!M111="oui",100,0)</f>
        <v>0</v>
      </c>
      <c r="J110" s="47">
        <f>SUM(R110)</f>
        <v>17.766072793763705</v>
      </c>
      <c r="K110" s="48"/>
      <c r="L110" s="24">
        <f>IF('Qualité de vie'!B110="oui",0,100)</f>
        <v>0</v>
      </c>
      <c r="M110" s="24">
        <v>0</v>
      </c>
      <c r="N110" s="49">
        <f>SUM('Qualité de vie'!F110)</f>
        <v>93.95100000000001</v>
      </c>
      <c r="O110" s="22">
        <f>SUM('Qualité de vie'!G110)</f>
        <v>80</v>
      </c>
      <c r="P110" s="22">
        <v>0</v>
      </c>
      <c r="Q110" s="22">
        <f>IF('Qualité de vie'!I110="oui",100,0)</f>
        <v>0</v>
      </c>
      <c r="R110" s="50">
        <f>SUM('Bulletin (détails)'!B110*'Bulletin (détails)'!$B$4+C110*$C$4+'Bulletin (détails)'!D110*'Bulletin (détails)'!$D$4+'Bulletin (détails)'!E110*'Bulletin (détails)'!$E$4+'Bulletin (détails)'!F110*'Bulletin (détails)'!$F$4+'Bulletin (détails)'!G110*'Bulletin (détails)'!$G$4+'Bulletin (détails)'!H110*'Bulletin (détails)'!$H$4+'Bulletin (détails)'!I110*'Bulletin (détails)'!$I$4)</f>
        <v>17.766072793763705</v>
      </c>
      <c r="S110" s="51"/>
      <c r="T110" s="52">
        <f>SUM(J110*0.5+L110*0.25+M110*0.05+N110*0.05+O110*0.05+P110*0.05+Q110*0.05)</f>
        <v>17.580586396881852</v>
      </c>
      <c r="V110" s="25" t="str">
        <f>'Respect vie'!O111</f>
        <v>Jordan</v>
      </c>
    </row>
    <row r="111" spans="1:22" ht="9">
      <c r="A111" s="25" t="str">
        <f>'Respect vie'!A112</f>
        <v>Kazakhstan</v>
      </c>
      <c r="B111" s="24">
        <v>0</v>
      </c>
      <c r="C111" s="25">
        <v>0</v>
      </c>
      <c r="D111" s="24">
        <f>IF('Respect vie'!H112="non",100,0)</f>
        <v>100</v>
      </c>
      <c r="E111" s="24">
        <f>IF('Respect vie'!I112="oui",100,0)</f>
        <v>0</v>
      </c>
      <c r="F111" s="24">
        <f>IF('Respect vie'!J112="non",0,100)</f>
        <v>0</v>
      </c>
      <c r="G111" s="24">
        <f>IF('Respect vie'!K112="oui",100,0)</f>
        <v>0</v>
      </c>
      <c r="H111" s="24">
        <f>IF('Respect vie'!L112="oui",100,0)</f>
        <v>0</v>
      </c>
      <c r="I111" s="24">
        <f>IF('Respect vie'!M112="oui",100,0)</f>
        <v>0</v>
      </c>
      <c r="J111" s="47">
        <f>SUM(R111)</f>
        <v>8.527915056093665</v>
      </c>
      <c r="K111" s="48"/>
      <c r="L111" s="24">
        <f>IF('Qualité de vie'!B111="oui",0,100)</f>
        <v>0</v>
      </c>
      <c r="M111" s="24">
        <v>0</v>
      </c>
      <c r="N111" s="49">
        <f>SUM('Qualité de vie'!F111)</f>
        <v>55.976400000000005</v>
      </c>
      <c r="O111" s="22">
        <f>SUM('Qualité de vie'!G111)</f>
        <v>45</v>
      </c>
      <c r="P111" s="22">
        <v>0</v>
      </c>
      <c r="Q111" s="22">
        <f>IF('Qualité de vie'!I111="oui",100,0)</f>
        <v>0</v>
      </c>
      <c r="R111" s="50">
        <f>SUM('Bulletin (détails)'!B111*'Bulletin (détails)'!$B$4+C111*$C$4+'Bulletin (détails)'!D111*'Bulletin (détails)'!$D$4+'Bulletin (détails)'!E111*'Bulletin (détails)'!$E$4+'Bulletin (détails)'!F111*'Bulletin (détails)'!$F$4+'Bulletin (détails)'!G111*'Bulletin (détails)'!$G$4+'Bulletin (détails)'!H111*'Bulletin (détails)'!$H$4+'Bulletin (détails)'!I111*'Bulletin (détails)'!$I$4)</f>
        <v>8.527915056093665</v>
      </c>
      <c r="S111" s="51"/>
      <c r="T111" s="52">
        <f>SUM(J111*0.5+L111*0.25+M111*0.05+N111*0.05+O111*0.05+P111*0.05+Q111*0.05)</f>
        <v>9.312777528046833</v>
      </c>
      <c r="V111" s="25" t="str">
        <f>'Respect vie'!O112</f>
        <v>Kazakhstan</v>
      </c>
    </row>
    <row r="112" spans="1:22" ht="9">
      <c r="A112" s="25" t="str">
        <f>'Respect vie'!A113</f>
        <v>Kenya</v>
      </c>
      <c r="B112" s="24">
        <v>0</v>
      </c>
      <c r="C112" s="25">
        <v>0</v>
      </c>
      <c r="D112" s="24">
        <f>IF('Respect vie'!H113="non",100,0)</f>
        <v>0</v>
      </c>
      <c r="E112" s="24">
        <f>IF('Respect vie'!I113="oui",100,0)</f>
        <v>100</v>
      </c>
      <c r="F112" s="24">
        <f>IF('Respect vie'!J113="non",0,100)</f>
        <v>100</v>
      </c>
      <c r="G112" s="24">
        <f>IF('Respect vie'!K113="oui",100,0)</f>
        <v>0</v>
      </c>
      <c r="H112" s="24">
        <f>IF('Respect vie'!L113="oui",100,0)</f>
        <v>0</v>
      </c>
      <c r="I112" s="24">
        <f>IF('Respect vie'!M113="oui",100,0)</f>
        <v>0</v>
      </c>
      <c r="J112" s="47">
        <f>SUM(R112)</f>
        <v>9.238157737670042</v>
      </c>
      <c r="K112" s="48"/>
      <c r="L112" s="24">
        <f>IF('Qualité de vie'!B112="oui",0,100)</f>
        <v>100</v>
      </c>
      <c r="M112" s="24">
        <v>0</v>
      </c>
      <c r="N112" s="49">
        <f>SUM('Qualité de vie'!F112)</f>
        <v>42.3765</v>
      </c>
      <c r="O112" s="22">
        <f>SUM('Qualité de vie'!G112)</f>
        <v>27</v>
      </c>
      <c r="P112" s="22">
        <v>0</v>
      </c>
      <c r="Q112" s="22">
        <f>IF('Qualité de vie'!I112="oui",100,0)</f>
        <v>100</v>
      </c>
      <c r="R112" s="50">
        <f>SUM('Bulletin (détails)'!B112*'Bulletin (détails)'!$B$4+C112*$C$4+'Bulletin (détails)'!D112*'Bulletin (détails)'!$D$4+'Bulletin (détails)'!E112*'Bulletin (détails)'!$E$4+'Bulletin (détails)'!F112*'Bulletin (détails)'!$F$4+'Bulletin (détails)'!G112*'Bulletin (détails)'!$G$4+'Bulletin (détails)'!H112*'Bulletin (détails)'!$H$4+'Bulletin (détails)'!I112*'Bulletin (détails)'!$I$4)</f>
        <v>9.238157737670042</v>
      </c>
      <c r="S112" s="51"/>
      <c r="T112" s="52">
        <f>SUM(J112*0.5+L112*0.25+M112*0.05+N112*0.05+O112*0.05+P112*0.05+Q112*0.05)</f>
        <v>38.08790386883502</v>
      </c>
      <c r="V112" s="25" t="str">
        <f>'Respect vie'!O113</f>
        <v>Kenya</v>
      </c>
    </row>
    <row r="113" spans="1:22" ht="9">
      <c r="A113" s="25" t="str">
        <f>'Respect vie'!A114</f>
        <v>Kirghizistan</v>
      </c>
      <c r="B113" s="24">
        <v>0</v>
      </c>
      <c r="C113" s="25">
        <v>0</v>
      </c>
      <c r="D113" s="24">
        <f>IF('Respect vie'!H114="non",100,0)</f>
        <v>100</v>
      </c>
      <c r="E113" s="24">
        <f>IF('Respect vie'!I114="oui",100,0)</f>
        <v>0</v>
      </c>
      <c r="F113" s="24">
        <f>IF('Respect vie'!J114="non",0,100)</f>
        <v>100</v>
      </c>
      <c r="G113" s="24">
        <f>IF('Respect vie'!K114="oui",100,0)</f>
        <v>0</v>
      </c>
      <c r="H113" s="24">
        <f>IF('Respect vie'!L114="oui",100,0)</f>
        <v>0</v>
      </c>
      <c r="I113" s="24">
        <f>IF('Respect vie'!M114="oui",100,0)</f>
        <v>0</v>
      </c>
      <c r="J113" s="47">
        <f>SUM(R113)</f>
        <v>9.238157737670042</v>
      </c>
      <c r="K113" s="48"/>
      <c r="L113" s="24">
        <f>IF('Qualité de vie'!B113="oui",0,100)</f>
        <v>0</v>
      </c>
      <c r="M113" s="24">
        <v>0</v>
      </c>
      <c r="N113" s="49">
        <f>SUM('Qualité de vie'!F113)</f>
        <v>73.91250000000001</v>
      </c>
      <c r="O113" s="22">
        <f>SUM('Qualité de vie'!G113)</f>
        <v>22</v>
      </c>
      <c r="P113" s="22">
        <v>0</v>
      </c>
      <c r="Q113" s="22">
        <f>IF('Qualité de vie'!I113="oui",100,0)</f>
        <v>0</v>
      </c>
      <c r="R113" s="50">
        <f>SUM('Bulletin (détails)'!B113*'Bulletin (détails)'!$B$4+C113*$C$4+'Bulletin (détails)'!D113*'Bulletin (détails)'!$D$4+'Bulletin (détails)'!E113*'Bulletin (détails)'!$E$4+'Bulletin (détails)'!F113*'Bulletin (détails)'!$F$4+'Bulletin (détails)'!G113*'Bulletin (détails)'!$G$4+'Bulletin (détails)'!H113*'Bulletin (détails)'!$H$4+'Bulletin (détails)'!I113*'Bulletin (détails)'!$I$4)</f>
        <v>9.238157737670042</v>
      </c>
      <c r="S113" s="51"/>
      <c r="T113" s="52">
        <f>SUM(J113*0.5+L113*0.25+M113*0.05+N113*0.05+O113*0.05+P113*0.05+Q113*0.05)</f>
        <v>9.414703868835021</v>
      </c>
      <c r="V113" s="25" t="str">
        <f>'Respect vie'!O114</f>
        <v>Kyrgyzstan</v>
      </c>
    </row>
    <row r="114" spans="1:22" ht="9">
      <c r="A114" s="25" t="str">
        <f>'Respect vie'!A115</f>
        <v>Kiribati</v>
      </c>
      <c r="B114" s="24">
        <v>0</v>
      </c>
      <c r="C114" s="25">
        <v>0</v>
      </c>
      <c r="D114" s="24">
        <f>IF('Respect vie'!H115="non",100,0)</f>
        <v>100</v>
      </c>
      <c r="E114" s="24">
        <f>IF('Respect vie'!I115="oui",100,0)</f>
        <v>0</v>
      </c>
      <c r="F114" s="24">
        <f>IF('Respect vie'!J115="non",0,100)</f>
        <v>100</v>
      </c>
      <c r="G114" s="24">
        <f>IF('Respect vie'!K115="oui",100,0)</f>
        <v>0</v>
      </c>
      <c r="H114" s="24">
        <f>IF('Respect vie'!L115="oui",100,0)</f>
        <v>0</v>
      </c>
      <c r="I114" s="24">
        <f>IF('Respect vie'!M115="oui",100,0)</f>
        <v>0</v>
      </c>
      <c r="J114" s="47">
        <f>SUM(R114)</f>
        <v>9.238157737670042</v>
      </c>
      <c r="K114" s="48"/>
      <c r="L114" s="24">
        <f>IF('Qualité de vie'!B114="oui",0,100)</f>
        <v>0</v>
      </c>
      <c r="M114" s="24">
        <v>0</v>
      </c>
      <c r="N114" s="49">
        <f>SUM('Qualité de vie'!F114)</f>
        <v>67.01400000000001</v>
      </c>
      <c r="O114" s="22">
        <f>SUM('Qualité de vie'!G114)</f>
        <v>21</v>
      </c>
      <c r="P114" s="22">
        <v>0</v>
      </c>
      <c r="Q114" s="22">
        <f>IF('Qualité de vie'!I114="oui",100,0)</f>
        <v>0</v>
      </c>
      <c r="R114" s="50">
        <f>SUM('Bulletin (détails)'!B114*'Bulletin (détails)'!$B$4+C114*$C$4+'Bulletin (détails)'!D114*'Bulletin (détails)'!$D$4+'Bulletin (détails)'!E114*'Bulletin (détails)'!$E$4+'Bulletin (détails)'!F114*'Bulletin (détails)'!$F$4+'Bulletin (détails)'!G114*'Bulletin (détails)'!$G$4+'Bulletin (détails)'!H114*'Bulletin (détails)'!$H$4+'Bulletin (détails)'!I114*'Bulletin (détails)'!$I$4)</f>
        <v>9.238157737670042</v>
      </c>
      <c r="S114" s="51"/>
      <c r="T114" s="52">
        <f>SUM(J114*0.5+L114*0.25+M114*0.05+N114*0.05+O114*0.05+P114*0.05+Q114*0.05)</f>
        <v>9.019778868835022</v>
      </c>
      <c r="V114" s="25" t="str">
        <f>'Respect vie'!O115</f>
        <v>Kiribati</v>
      </c>
    </row>
    <row r="115" spans="1:22" ht="9">
      <c r="A115" s="25" t="str">
        <f>'Respect vie'!A116</f>
        <v>Kosovo</v>
      </c>
      <c r="B115" s="24">
        <v>0</v>
      </c>
      <c r="C115" s="25">
        <v>0</v>
      </c>
      <c r="D115" s="24">
        <f>IF('Respect vie'!H116="non",100,0)</f>
        <v>100</v>
      </c>
      <c r="E115" s="24">
        <f>IF('Respect vie'!I116="oui",100,0)</f>
        <v>0</v>
      </c>
      <c r="F115" s="24">
        <f>IF('Respect vie'!J116="non",0,100)</f>
        <v>100</v>
      </c>
      <c r="G115" s="24">
        <f>IF('Respect vie'!K116="oui",100,0)</f>
        <v>0</v>
      </c>
      <c r="H115" s="24">
        <f>IF('Respect vie'!L116="oui",100,0)</f>
        <v>0</v>
      </c>
      <c r="I115" s="24">
        <f>IF('Respect vie'!M116="oui",100,0)</f>
        <v>0</v>
      </c>
      <c r="J115" s="47">
        <f>SUM(R115)</f>
        <v>9.238157737670042</v>
      </c>
      <c r="K115" s="48"/>
      <c r="L115" s="24">
        <f>IF('Qualité de vie'!B115="oui",0,100)</f>
        <v>100</v>
      </c>
      <c r="M115" s="24">
        <v>0</v>
      </c>
      <c r="N115" s="49">
        <f>SUM('Qualité de vie'!F115)</f>
        <v>0</v>
      </c>
      <c r="O115" s="22">
        <f>SUM('Qualité de vie'!G115)</f>
        <v>31</v>
      </c>
      <c r="P115" s="22">
        <v>0</v>
      </c>
      <c r="Q115" s="22">
        <f>IF('Qualité de vie'!I115="oui",100,0)</f>
        <v>0</v>
      </c>
      <c r="R115" s="50">
        <f>SUM('Bulletin (détails)'!B115*'Bulletin (détails)'!$B$4+C115*$C$4+'Bulletin (détails)'!D115*'Bulletin (détails)'!$D$4+'Bulletin (détails)'!E115*'Bulletin (détails)'!$E$4+'Bulletin (détails)'!F115*'Bulletin (détails)'!$F$4+'Bulletin (détails)'!G115*'Bulletin (détails)'!$G$4+'Bulletin (détails)'!H115*'Bulletin (détails)'!$H$4+'Bulletin (détails)'!I115*'Bulletin (détails)'!$I$4)</f>
        <v>9.238157737670042</v>
      </c>
      <c r="S115" s="51"/>
      <c r="T115" s="52">
        <f>SUM(J115*0.5+L115*0.25+M115*0.05+N115*0.05+O115*0.05+P115*0.05+Q115*0.05)</f>
        <v>31.169078868835022</v>
      </c>
      <c r="V115" s="25" t="str">
        <f>'Respect vie'!O116</f>
        <v>Kosovo</v>
      </c>
    </row>
    <row r="116" spans="1:22" ht="9">
      <c r="A116" s="25" t="str">
        <f>'Respect vie'!A117</f>
        <v>Koweït</v>
      </c>
      <c r="B116" s="24">
        <v>0</v>
      </c>
      <c r="C116" s="25">
        <v>0</v>
      </c>
      <c r="D116" s="24">
        <f>IF('Respect vie'!H117="non",100,0)</f>
        <v>100</v>
      </c>
      <c r="E116" s="24">
        <f>IF('Respect vie'!I117="oui",100,0)</f>
        <v>0</v>
      </c>
      <c r="F116" s="24">
        <f>IF('Respect vie'!J117="non",0,100)</f>
        <v>100</v>
      </c>
      <c r="G116" s="24">
        <f>IF('Respect vie'!K117="oui",100,0)</f>
        <v>0</v>
      </c>
      <c r="H116" s="24">
        <f>IF('Respect vie'!L117="oui",100,0)</f>
        <v>0</v>
      </c>
      <c r="I116" s="24">
        <f>IF('Respect vie'!M117="oui",100,0)</f>
        <v>0</v>
      </c>
      <c r="J116" s="47">
        <f>SUM(R116)</f>
        <v>9.238157737670042</v>
      </c>
      <c r="K116" s="48"/>
      <c r="L116" s="24">
        <f>IF('Qualité de vie'!B116="oui",0,100)</f>
        <v>0</v>
      </c>
      <c r="M116" s="24">
        <v>0</v>
      </c>
      <c r="N116" s="49">
        <f>SUM('Qualité de vie'!F116)</f>
        <v>73.584</v>
      </c>
      <c r="O116" s="22">
        <f>SUM('Qualité de vie'!G116)</f>
        <v>29</v>
      </c>
      <c r="P116" s="22">
        <v>0</v>
      </c>
      <c r="Q116" s="22">
        <f>IF('Qualité de vie'!I116="oui",100,0)</f>
        <v>0</v>
      </c>
      <c r="R116" s="50">
        <f>SUM('Bulletin (détails)'!B116*'Bulletin (détails)'!$B$4+C116*$C$4+'Bulletin (détails)'!D116*'Bulletin (détails)'!$D$4+'Bulletin (détails)'!E116*'Bulletin (détails)'!$E$4+'Bulletin (détails)'!F116*'Bulletin (détails)'!$F$4+'Bulletin (détails)'!G116*'Bulletin (détails)'!$G$4+'Bulletin (détails)'!H116*'Bulletin (détails)'!$H$4+'Bulletin (détails)'!I116*'Bulletin (détails)'!$I$4)</f>
        <v>9.238157737670042</v>
      </c>
      <c r="S116" s="51"/>
      <c r="T116" s="52">
        <f>SUM(J116*0.5+L116*0.25+M116*0.05+N116*0.05+O116*0.05+P116*0.05+Q116*0.05)</f>
        <v>9.748278868835023</v>
      </c>
      <c r="V116" s="25" t="str">
        <f>'Respect vie'!O117</f>
        <v>Kuwait</v>
      </c>
    </row>
    <row r="117" spans="1:22" ht="9">
      <c r="A117" s="25" t="str">
        <f>'Respect vie'!A118</f>
        <v>Laos (République démocratique populaire)</v>
      </c>
      <c r="B117" s="24">
        <v>0</v>
      </c>
      <c r="C117" s="25">
        <v>0</v>
      </c>
      <c r="D117" s="24">
        <f>IF('Respect vie'!H118="non",100,0)</f>
        <v>0</v>
      </c>
      <c r="E117" s="24">
        <f>IF('Respect vie'!I118="oui",100,0)</f>
        <v>0</v>
      </c>
      <c r="F117" s="24">
        <f>IF('Respect vie'!J118="non",0,100)</f>
        <v>100</v>
      </c>
      <c r="G117" s="24">
        <f>IF('Respect vie'!K118="oui",100,0)</f>
        <v>0</v>
      </c>
      <c r="H117" s="24">
        <f>IF('Respect vie'!L118="oui",100,0)</f>
        <v>0</v>
      </c>
      <c r="I117" s="24">
        <f>IF('Respect vie'!M118="oui",100,0)</f>
        <v>0</v>
      </c>
      <c r="J117" s="47">
        <f>SUM(R117)</f>
        <v>0.7102426815763763</v>
      </c>
      <c r="K117" s="48"/>
      <c r="L117" s="24">
        <f>IF('Qualité de vie'!B117="oui",0,100)</f>
        <v>0</v>
      </c>
      <c r="M117" s="24">
        <v>0</v>
      </c>
      <c r="N117" s="49">
        <f>SUM('Qualité de vie'!F117)</f>
        <v>74.898</v>
      </c>
      <c r="O117" s="22">
        <f>SUM('Qualité de vie'!G117)</f>
        <v>46</v>
      </c>
      <c r="P117" s="22">
        <v>0</v>
      </c>
      <c r="Q117" s="22">
        <f>IF('Qualité de vie'!I117="oui",100,0)</f>
        <v>0</v>
      </c>
      <c r="R117" s="50">
        <f>SUM('Bulletin (détails)'!B117*'Bulletin (détails)'!$B$4+C117*$C$4+'Bulletin (détails)'!D117*'Bulletin (détails)'!$D$4+'Bulletin (détails)'!E117*'Bulletin (détails)'!$E$4+'Bulletin (détails)'!F117*'Bulletin (détails)'!$F$4+'Bulletin (détails)'!G117*'Bulletin (détails)'!$G$4+'Bulletin (détails)'!H117*'Bulletin (détails)'!$H$4+'Bulletin (détails)'!I117*'Bulletin (détails)'!$I$4)</f>
        <v>0.7102426815763763</v>
      </c>
      <c r="S117" s="51"/>
      <c r="T117" s="52">
        <f>SUM(J117*0.5+L117*0.25+M117*0.05+N117*0.05+O117*0.05+P117*0.05+Q117*0.05)</f>
        <v>6.400021340788188</v>
      </c>
      <c r="V117" s="25" t="str">
        <f>'Respect vie'!O118</f>
        <v>Lao People's Democratic Republic</v>
      </c>
    </row>
    <row r="118" spans="1:22" ht="9">
      <c r="A118" s="25" t="str">
        <f>'Respect vie'!A119</f>
        <v>Lesotho</v>
      </c>
      <c r="B118" s="24">
        <v>0</v>
      </c>
      <c r="C118" s="25">
        <v>0</v>
      </c>
      <c r="D118" s="24">
        <f>IF('Respect vie'!H119="non",100,0)</f>
        <v>100</v>
      </c>
      <c r="E118" s="24">
        <f>IF('Respect vie'!I119="oui",100,0)</f>
        <v>100</v>
      </c>
      <c r="F118" s="24">
        <f>IF('Respect vie'!J119="non",0,100)</f>
        <v>100</v>
      </c>
      <c r="G118" s="24">
        <f>IF('Respect vie'!K119="oui",100,0)</f>
        <v>0</v>
      </c>
      <c r="H118" s="24">
        <f>IF('Respect vie'!L119="oui",100,0)</f>
        <v>0</v>
      </c>
      <c r="I118" s="24">
        <f>IF('Respect vie'!M119="oui",100,0)</f>
        <v>0</v>
      </c>
      <c r="J118" s="47">
        <f>SUM(R118)</f>
        <v>17.766072793763705</v>
      </c>
      <c r="K118" s="48"/>
      <c r="L118" s="24">
        <f>IF('Qualité de vie'!B118="oui",0,100)</f>
        <v>0</v>
      </c>
      <c r="M118" s="24">
        <v>0</v>
      </c>
      <c r="N118" s="49">
        <f>SUM('Qualité de vie'!F118)</f>
        <v>34.821</v>
      </c>
      <c r="O118" s="22">
        <f>SUM('Qualité de vie'!G118)</f>
        <v>22</v>
      </c>
      <c r="P118" s="22">
        <v>0</v>
      </c>
      <c r="Q118" s="22">
        <f>IF('Qualité de vie'!I118="oui",100,0)</f>
        <v>0</v>
      </c>
      <c r="R118" s="50">
        <f>SUM('Bulletin (détails)'!B118*'Bulletin (détails)'!$B$4+C118*$C$4+'Bulletin (détails)'!D118*'Bulletin (détails)'!$D$4+'Bulletin (détails)'!E118*'Bulletin (détails)'!$E$4+'Bulletin (détails)'!F118*'Bulletin (détails)'!$F$4+'Bulletin (détails)'!G118*'Bulletin (détails)'!$G$4+'Bulletin (détails)'!H118*'Bulletin (détails)'!$H$4+'Bulletin (détails)'!I118*'Bulletin (détails)'!$I$4)</f>
        <v>17.766072793763705</v>
      </c>
      <c r="S118" s="51"/>
      <c r="T118" s="52">
        <f>SUM(J118*0.5+L118*0.25+M118*0.05+N118*0.05+O118*0.05+P118*0.05+Q118*0.05)</f>
        <v>11.724086396881852</v>
      </c>
      <c r="V118" s="25" t="str">
        <f>'Respect vie'!O119</f>
        <v>Lesotho</v>
      </c>
    </row>
    <row r="119" spans="1:22" ht="9">
      <c r="A119" s="25" t="str">
        <f>'Respect vie'!A120</f>
        <v>Lettonie</v>
      </c>
      <c r="B119" s="24">
        <v>0</v>
      </c>
      <c r="C119" s="25">
        <v>0</v>
      </c>
      <c r="D119" s="24">
        <f>IF('Respect vie'!H120="non",100,0)</f>
        <v>100</v>
      </c>
      <c r="E119" s="24">
        <f>IF('Respect vie'!I120="oui",100,0)</f>
        <v>100</v>
      </c>
      <c r="F119" s="24">
        <f>IF('Respect vie'!J120="non",0,100)</f>
        <v>0</v>
      </c>
      <c r="G119" s="24">
        <f>IF('Respect vie'!K120="oui",100,0)</f>
        <v>0</v>
      </c>
      <c r="H119" s="24">
        <f>IF('Respect vie'!L120="oui",100,0)</f>
        <v>0</v>
      </c>
      <c r="I119" s="24">
        <f>IF('Respect vie'!M120="oui",100,0)</f>
        <v>0</v>
      </c>
      <c r="J119" s="47">
        <f>SUM(R119)</f>
        <v>17.05583011218733</v>
      </c>
      <c r="K119" s="48"/>
      <c r="L119" s="24">
        <f>IF('Qualité de vie'!B119="oui",0,100)</f>
        <v>100</v>
      </c>
      <c r="M119" s="24">
        <v>0</v>
      </c>
      <c r="N119" s="49">
        <f>SUM('Qualité de vie'!F119)</f>
        <v>79.497</v>
      </c>
      <c r="O119" s="22">
        <f>SUM('Qualité de vie'!G119)</f>
        <v>35</v>
      </c>
      <c r="P119" s="22">
        <v>0</v>
      </c>
      <c r="Q119" s="22">
        <f>IF('Qualité de vie'!I119="oui",100,0)</f>
        <v>0</v>
      </c>
      <c r="R119" s="50">
        <f>SUM('Bulletin (détails)'!B119*'Bulletin (détails)'!$B$4+C119*$C$4+'Bulletin (détails)'!D119*'Bulletin (détails)'!$D$4+'Bulletin (détails)'!E119*'Bulletin (détails)'!$E$4+'Bulletin (détails)'!F119*'Bulletin (détails)'!$F$4+'Bulletin (détails)'!G119*'Bulletin (détails)'!$G$4+'Bulletin (détails)'!H119*'Bulletin (détails)'!$H$4+'Bulletin (détails)'!I119*'Bulletin (détails)'!$I$4)</f>
        <v>17.05583011218733</v>
      </c>
      <c r="S119" s="51"/>
      <c r="T119" s="52">
        <f>SUM(J119*0.5+L119*0.25+M119*0.05+N119*0.05+O119*0.05+P119*0.05+Q119*0.05)</f>
        <v>39.252765056093665</v>
      </c>
      <c r="V119" s="25" t="str">
        <f>'Respect vie'!O120</f>
        <v>Latvia</v>
      </c>
    </row>
    <row r="120" spans="1:22" ht="9">
      <c r="A120" s="25" t="str">
        <f>'Respect vie'!A121</f>
        <v>Liban</v>
      </c>
      <c r="B120" s="24">
        <v>0</v>
      </c>
      <c r="C120" s="25">
        <v>0</v>
      </c>
      <c r="D120" s="24">
        <f>IF('Respect vie'!H121="non",100,0)</f>
        <v>0</v>
      </c>
      <c r="E120" s="24">
        <f>IF('Respect vie'!I121="oui",100,0)</f>
        <v>0</v>
      </c>
      <c r="F120" s="24">
        <f>IF('Respect vie'!J121="non",0,100)</f>
        <v>100</v>
      </c>
      <c r="G120" s="24">
        <f>IF('Respect vie'!K121="oui",100,0)</f>
        <v>0</v>
      </c>
      <c r="H120" s="24">
        <f>IF('Respect vie'!L121="oui",100,0)</f>
        <v>0</v>
      </c>
      <c r="I120" s="24">
        <f>IF('Respect vie'!M121="oui",100,0)</f>
        <v>0</v>
      </c>
      <c r="J120" s="47">
        <f>SUM(R120)</f>
        <v>0.7102426815763763</v>
      </c>
      <c r="K120" s="48"/>
      <c r="L120" s="24">
        <f>IF('Qualité de vie'!B120="oui",0,100)</f>
        <v>100</v>
      </c>
      <c r="M120" s="24">
        <v>0</v>
      </c>
      <c r="N120" s="49">
        <f>SUM('Qualité de vie'!F120)</f>
        <v>83.43900000000001</v>
      </c>
      <c r="O120" s="22"/>
      <c r="P120" s="22">
        <v>0</v>
      </c>
      <c r="Q120" s="22">
        <f>IF('Qualité de vie'!I120="oui",100,0)</f>
        <v>0</v>
      </c>
      <c r="R120" s="50">
        <f>SUM('Bulletin (détails)'!B120*'Bulletin (détails)'!$B$4+C120*$C$4+'Bulletin (détails)'!D120*'Bulletin (détails)'!$D$4+'Bulletin (détails)'!E120*'Bulletin (détails)'!$E$4+'Bulletin (détails)'!F120*'Bulletin (détails)'!$F$4+'Bulletin (détails)'!G120*'Bulletin (détails)'!$G$4+'Bulletin (détails)'!H120*'Bulletin (détails)'!$H$4+'Bulletin (détails)'!I120*'Bulletin (détails)'!$I$4)</f>
        <v>0.7102426815763763</v>
      </c>
      <c r="S120" s="51"/>
      <c r="T120" s="52">
        <f>SUM(J120*0.5+L120*0.25+M120*0.05+N120*0.05+O120*0.05+P120*0.05+Q120*0.05)</f>
        <v>29.52707134078819</v>
      </c>
      <c r="V120" s="25" t="str">
        <f>'Respect vie'!O121</f>
        <v>Lebanon</v>
      </c>
    </row>
    <row r="121" spans="1:22" ht="9">
      <c r="A121" s="25" t="str">
        <f>'Respect vie'!A122</f>
        <v>Libéria</v>
      </c>
      <c r="B121" s="24">
        <v>0</v>
      </c>
      <c r="C121" s="25">
        <v>0</v>
      </c>
      <c r="D121" s="24">
        <f>IF('Respect vie'!H122="non",100,0)</f>
        <v>100</v>
      </c>
      <c r="E121" s="24">
        <f>IF('Respect vie'!I122="oui",100,0)</f>
        <v>100</v>
      </c>
      <c r="F121" s="24">
        <f>IF('Respect vie'!J122="non",0,100)</f>
        <v>100</v>
      </c>
      <c r="G121" s="24">
        <f>IF('Respect vie'!K122="oui",100,0)</f>
        <v>0</v>
      </c>
      <c r="H121" s="24">
        <f>IF('Respect vie'!L122="oui",100,0)</f>
        <v>0</v>
      </c>
      <c r="I121" s="24">
        <f>IF('Respect vie'!M122="oui",100,0)</f>
        <v>0</v>
      </c>
      <c r="J121" s="47">
        <f>SUM(R121)</f>
        <v>17.766072793763705</v>
      </c>
      <c r="K121" s="48"/>
      <c r="L121" s="24">
        <f>IF('Qualité de vie'!B121="oui",0,100)</f>
        <v>0</v>
      </c>
      <c r="M121" s="24">
        <v>0</v>
      </c>
      <c r="N121" s="49">
        <f>SUM('Qualité de vie'!F121)</f>
        <v>72.5985</v>
      </c>
      <c r="O121" s="22">
        <f>SUM('Qualité de vie'!G121)</f>
        <v>20</v>
      </c>
      <c r="P121" s="22">
        <v>0</v>
      </c>
      <c r="Q121" s="22">
        <f>IF('Qualité de vie'!I121="oui",100,0)</f>
        <v>0</v>
      </c>
      <c r="R121" s="50">
        <f>SUM('Bulletin (détails)'!B121*'Bulletin (détails)'!$B$4+C121*$C$4+'Bulletin (détails)'!D121*'Bulletin (détails)'!$D$4+'Bulletin (détails)'!E121*'Bulletin (détails)'!$E$4+'Bulletin (détails)'!F121*'Bulletin (détails)'!$F$4+'Bulletin (détails)'!G121*'Bulletin (détails)'!$G$4+'Bulletin (détails)'!H121*'Bulletin (détails)'!$H$4+'Bulletin (détails)'!I121*'Bulletin (détails)'!$I$4)</f>
        <v>17.766072793763705</v>
      </c>
      <c r="S121" s="51"/>
      <c r="T121" s="52">
        <f>SUM(J121*0.5+L121*0.25+M121*0.05+N121*0.05+O121*0.05+P121*0.05+Q121*0.05)</f>
        <v>13.512961396881852</v>
      </c>
      <c r="V121" s="25" t="str">
        <f>'Respect vie'!O122</f>
        <v>Liberia</v>
      </c>
    </row>
    <row r="122" spans="1:22" ht="9">
      <c r="A122" s="25" t="str">
        <f>'Respect vie'!A123</f>
        <v>Libye (ex-Jamahiriya arabe libyenne)</v>
      </c>
      <c r="B122" s="24">
        <v>0</v>
      </c>
      <c r="C122" s="25">
        <v>0</v>
      </c>
      <c r="D122" s="24">
        <f>IF('Respect vie'!H123="non",100,0)</f>
        <v>100</v>
      </c>
      <c r="E122" s="24">
        <f>IF('Respect vie'!I123="oui",100,0)</f>
        <v>0</v>
      </c>
      <c r="F122" s="24">
        <f>IF('Respect vie'!J123="non",0,100)</f>
        <v>0</v>
      </c>
      <c r="G122" s="24">
        <f>IF('Respect vie'!K123="oui",100,0)</f>
        <v>0</v>
      </c>
      <c r="H122" s="24">
        <f>IF('Respect vie'!L123="oui",100,0)</f>
        <v>0</v>
      </c>
      <c r="I122" s="24">
        <f>IF('Respect vie'!M123="oui",100,0)</f>
        <v>0</v>
      </c>
      <c r="J122" s="47">
        <f>SUM(R122)</f>
        <v>8.527915056093665</v>
      </c>
      <c r="K122" s="48"/>
      <c r="L122" s="24">
        <f>IF('Qualité de vie'!B122="oui",0,100)</f>
        <v>0</v>
      </c>
      <c r="M122" s="24">
        <v>0</v>
      </c>
      <c r="N122" s="49">
        <f>SUM('Qualité de vie'!F122)</f>
        <v>66.6855</v>
      </c>
      <c r="O122" s="22">
        <f>SUM('Qualité de vie'!G122)</f>
        <v>32</v>
      </c>
      <c r="P122" s="22">
        <v>0</v>
      </c>
      <c r="Q122" s="22">
        <f>IF('Qualité de vie'!I122="oui",100,0)</f>
        <v>0</v>
      </c>
      <c r="R122" s="50">
        <f>SUM('Bulletin (détails)'!B122*'Bulletin (détails)'!$B$4+C122*$C$4+'Bulletin (détails)'!D122*'Bulletin (détails)'!$D$4+'Bulletin (détails)'!E122*'Bulletin (détails)'!$E$4+'Bulletin (détails)'!F122*'Bulletin (détails)'!$F$4+'Bulletin (détails)'!G122*'Bulletin (détails)'!$G$4+'Bulletin (détails)'!H122*'Bulletin (détails)'!$H$4+'Bulletin (détails)'!I122*'Bulletin (détails)'!$I$4)</f>
        <v>8.527915056093665</v>
      </c>
      <c r="S122" s="51"/>
      <c r="T122" s="52">
        <f>SUM(J122*0.5+L122*0.25+M122*0.05+N122*0.05+O122*0.05+P122*0.05+Q122*0.05)</f>
        <v>9.198232528046832</v>
      </c>
      <c r="V122" s="25" t="str">
        <f>'Respect vie'!O123</f>
        <v>Libyan Arab Jamahiriya</v>
      </c>
    </row>
    <row r="123" spans="1:22" ht="9">
      <c r="A123" s="25" t="str">
        <f>'Respect vie'!A124</f>
        <v>Liechtenstein</v>
      </c>
      <c r="B123" s="24">
        <v>0</v>
      </c>
      <c r="C123" s="25">
        <v>0</v>
      </c>
      <c r="D123" s="24">
        <f>IF('Respect vie'!H124="non",100,0)</f>
        <v>100</v>
      </c>
      <c r="E123" s="24">
        <f>IF('Respect vie'!I124="oui",100,0)</f>
        <v>100</v>
      </c>
      <c r="F123" s="24">
        <f>IF('Respect vie'!J124="non",0,100)</f>
        <v>100</v>
      </c>
      <c r="G123" s="24">
        <f>IF('Respect vie'!K124="oui",100,0)</f>
        <v>0</v>
      </c>
      <c r="H123" s="24">
        <f>IF('Respect vie'!L124="oui",100,0)</f>
        <v>0</v>
      </c>
      <c r="I123" s="24">
        <f>IF('Respect vie'!M124="oui",100,0)</f>
        <v>0</v>
      </c>
      <c r="J123" s="47">
        <f>SUM(R123)</f>
        <v>17.766072793763705</v>
      </c>
      <c r="K123" s="48"/>
      <c r="L123" s="24">
        <f>IF('Qualité de vie'!B123="oui",0,100)</f>
        <v>100</v>
      </c>
      <c r="M123" s="24">
        <v>0</v>
      </c>
      <c r="N123" s="49">
        <f>SUM('Qualité de vie'!F123)</f>
        <v>42.3765</v>
      </c>
      <c r="O123" s="22">
        <f>SUM('Qualité de vie'!G123)</f>
        <v>20</v>
      </c>
      <c r="P123" s="22">
        <v>0</v>
      </c>
      <c r="Q123" s="22">
        <f>IF('Qualité de vie'!I123="oui",100,0)</f>
        <v>0</v>
      </c>
      <c r="R123" s="50">
        <f>SUM('Bulletin (détails)'!B123*'Bulletin (détails)'!$B$4+C123*$C$4+'Bulletin (détails)'!D123*'Bulletin (détails)'!$D$4+'Bulletin (détails)'!E123*'Bulletin (détails)'!$E$4+'Bulletin (détails)'!F123*'Bulletin (détails)'!$F$4+'Bulletin (détails)'!G123*'Bulletin (détails)'!$G$4+'Bulletin (détails)'!H123*'Bulletin (détails)'!$H$4+'Bulletin (détails)'!I123*'Bulletin (détails)'!$I$4)</f>
        <v>17.766072793763705</v>
      </c>
      <c r="S123" s="51"/>
      <c r="T123" s="52">
        <f>SUM(J123*0.5+L123*0.25+M123*0.05+N123*0.05+O123*0.05+P123*0.05+Q123*0.05)</f>
        <v>37.00186139688185</v>
      </c>
      <c r="V123" s="25" t="str">
        <f>'Respect vie'!O124</f>
        <v>Liechtenstein</v>
      </c>
    </row>
    <row r="124" spans="1:22" ht="9">
      <c r="A124" s="25" t="str">
        <f>'Respect vie'!A125</f>
        <v>Lituanie</v>
      </c>
      <c r="B124" s="24">
        <v>0</v>
      </c>
      <c r="C124" s="25">
        <v>0</v>
      </c>
      <c r="D124" s="24">
        <f>IF('Respect vie'!H125="non",100,0)</f>
        <v>100</v>
      </c>
      <c r="E124" s="24">
        <f>IF('Respect vie'!I125="oui",100,0)</f>
        <v>100</v>
      </c>
      <c r="F124" s="24">
        <f>IF('Respect vie'!J125="non",0,100)</f>
        <v>0</v>
      </c>
      <c r="G124" s="24">
        <f>IF('Respect vie'!K125="oui",100,0)</f>
        <v>0</v>
      </c>
      <c r="H124" s="24">
        <f>IF('Respect vie'!L125="oui",100,0)</f>
        <v>0</v>
      </c>
      <c r="I124" s="24">
        <f>IF('Respect vie'!M125="oui",100,0)</f>
        <v>0</v>
      </c>
      <c r="J124" s="47">
        <f>SUM(R124)</f>
        <v>17.05583011218733</v>
      </c>
      <c r="K124" s="48"/>
      <c r="L124" s="24">
        <f>IF('Qualité de vie'!B124="oui",0,100)</f>
        <v>100</v>
      </c>
      <c r="M124" s="24">
        <v>0</v>
      </c>
      <c r="N124" s="49">
        <f>SUM('Qualité de vie'!F124)</f>
        <v>0</v>
      </c>
      <c r="O124" s="22"/>
      <c r="P124" s="22">
        <v>0</v>
      </c>
      <c r="Q124" s="22">
        <f>IF('Qualité de vie'!I124="oui",100,0)</f>
        <v>0</v>
      </c>
      <c r="R124" s="50">
        <f>SUM('Bulletin (détails)'!B124*'Bulletin (détails)'!$B$4+C124*$C$4+'Bulletin (détails)'!D124*'Bulletin (détails)'!$D$4+'Bulletin (détails)'!E124*'Bulletin (détails)'!$E$4+'Bulletin (détails)'!F124*'Bulletin (détails)'!$F$4+'Bulletin (détails)'!G124*'Bulletin (détails)'!$G$4+'Bulletin (détails)'!H124*'Bulletin (détails)'!$H$4+'Bulletin (détails)'!I124*'Bulletin (détails)'!$I$4)</f>
        <v>17.05583011218733</v>
      </c>
      <c r="S124" s="51"/>
      <c r="T124" s="52">
        <f>SUM(J124*0.5+L124*0.25+M124*0.05+N124*0.05+O124*0.05+P124*0.05+Q124*0.05)</f>
        <v>33.52791505609366</v>
      </c>
      <c r="V124" s="25" t="str">
        <f>'Respect vie'!O125</f>
        <v>Lithuania</v>
      </c>
    </row>
    <row r="125" spans="1:22" ht="9">
      <c r="A125" s="25" t="str">
        <f>'Respect vie'!A126</f>
        <v>Luxembourg</v>
      </c>
      <c r="B125" s="24">
        <v>0</v>
      </c>
      <c r="C125" s="25">
        <v>0</v>
      </c>
      <c r="D125" s="24">
        <f>IF('Respect vie'!H126="non",100,0)</f>
        <v>100</v>
      </c>
      <c r="E125" s="24">
        <f>IF('Respect vie'!I126="oui",100,0)</f>
        <v>100</v>
      </c>
      <c r="F125" s="24">
        <f>IF('Respect vie'!J126="non",0,100)</f>
        <v>100</v>
      </c>
      <c r="G125" s="24">
        <f>IF('Respect vie'!K126="oui",100,0)</f>
        <v>0</v>
      </c>
      <c r="H125" s="24">
        <f>IF('Respect vie'!L126="oui",100,0)</f>
        <v>0</v>
      </c>
      <c r="I125" s="24">
        <f>IF('Respect vie'!M126="oui",100,0)</f>
        <v>0</v>
      </c>
      <c r="J125" s="47">
        <f>SUM(R125)</f>
        <v>17.766072793763705</v>
      </c>
      <c r="K125" s="48"/>
      <c r="L125" s="24">
        <f>IF('Qualité de vie'!B125="oui",0,100)</f>
        <v>100</v>
      </c>
      <c r="M125" s="24">
        <v>0</v>
      </c>
      <c r="N125" s="49">
        <f>SUM('Qualité de vie'!F125)</f>
        <v>90.666</v>
      </c>
      <c r="O125" s="22">
        <f>SUM('Qualité de vie'!G125)</f>
        <v>48</v>
      </c>
      <c r="P125" s="22">
        <v>0</v>
      </c>
      <c r="Q125" s="22">
        <f>IF('Qualité de vie'!I125="oui",100,0)</f>
        <v>0</v>
      </c>
      <c r="R125" s="50">
        <f>SUM('Bulletin (détails)'!B125*'Bulletin (détails)'!$B$4+C125*$C$4+'Bulletin (détails)'!D125*'Bulletin (détails)'!$D$4+'Bulletin (détails)'!E125*'Bulletin (détails)'!$E$4+'Bulletin (détails)'!F125*'Bulletin (détails)'!$F$4+'Bulletin (détails)'!G125*'Bulletin (détails)'!$G$4+'Bulletin (détails)'!H125*'Bulletin (détails)'!$H$4+'Bulletin (détails)'!I125*'Bulletin (détails)'!$I$4)</f>
        <v>17.766072793763705</v>
      </c>
      <c r="S125" s="51"/>
      <c r="T125" s="52">
        <f>SUM(J125*0.5+L125*0.25+M125*0.05+N125*0.05+O125*0.05+P125*0.05+Q125*0.05)</f>
        <v>40.816336396881844</v>
      </c>
      <c r="V125" s="25" t="str">
        <f>'Respect vie'!O126</f>
        <v>Luxembourg</v>
      </c>
    </row>
    <row r="126" spans="1:22" ht="9">
      <c r="A126" s="25" t="str">
        <f>'Respect vie'!A127</f>
        <v>Macao région administrative spéciale de Chine</v>
      </c>
      <c r="B126" s="24">
        <v>0</v>
      </c>
      <c r="C126" s="25">
        <v>0</v>
      </c>
      <c r="D126" s="24">
        <f>IF('Respect vie'!H127="non",100,0)</f>
        <v>100</v>
      </c>
      <c r="E126" s="24">
        <f>IF('Respect vie'!I127="oui",100,0)</f>
        <v>0</v>
      </c>
      <c r="F126" s="24">
        <f>IF('Respect vie'!J127="non",0,100)</f>
        <v>100</v>
      </c>
      <c r="G126" s="24">
        <f>IF('Respect vie'!K127="oui",100,0)</f>
        <v>0</v>
      </c>
      <c r="H126" s="24">
        <f>IF('Respect vie'!L127="oui",100,0)</f>
        <v>0</v>
      </c>
      <c r="I126" s="24">
        <f>IF('Respect vie'!M127="oui",100,0)</f>
        <v>0</v>
      </c>
      <c r="J126" s="47">
        <f>SUM(R126)</f>
        <v>9.238157737670042</v>
      </c>
      <c r="K126" s="48"/>
      <c r="L126" s="24">
        <f>IF('Qualité de vie'!B126="oui",0,100)</f>
        <v>100</v>
      </c>
      <c r="M126" s="24">
        <v>0</v>
      </c>
      <c r="N126" s="49">
        <f>SUM('Qualité de vie'!F126)</f>
        <v>97.893</v>
      </c>
      <c r="O126" s="22">
        <f>SUM('Qualité de vie'!G126)</f>
        <v>85</v>
      </c>
      <c r="P126" s="22">
        <v>0</v>
      </c>
      <c r="Q126" s="22">
        <f>IF('Qualité de vie'!I126="oui",100,0)</f>
        <v>0</v>
      </c>
      <c r="R126" s="50">
        <f>SUM('Bulletin (détails)'!B126*'Bulletin (détails)'!$B$4+C126*$C$4+'Bulletin (détails)'!D126*'Bulletin (détails)'!$D$4+'Bulletin (détails)'!E126*'Bulletin (détails)'!$E$4+'Bulletin (détails)'!F126*'Bulletin (détails)'!$F$4+'Bulletin (détails)'!G126*'Bulletin (détails)'!$G$4+'Bulletin (détails)'!H126*'Bulletin (détails)'!$H$4+'Bulletin (détails)'!I126*'Bulletin (détails)'!$I$4)</f>
        <v>9.238157737670042</v>
      </c>
      <c r="S126" s="51"/>
      <c r="T126" s="52">
        <f>SUM(J126*0.5+L126*0.25+M126*0.05+N126*0.05+O126*0.05+P126*0.05+Q126*0.05)</f>
        <v>38.763728868835024</v>
      </c>
      <c r="V126" s="25" t="str">
        <f>'Respect vie'!O127</f>
        <v>Macao (China, Special Administrative Region)</v>
      </c>
    </row>
    <row r="127" spans="1:22" ht="9">
      <c r="A127" s="25" t="str">
        <f>'Respect vie'!A128</f>
        <v>Macédoine (Ex-République yougoslave de)</v>
      </c>
      <c r="B127" s="24">
        <v>0</v>
      </c>
      <c r="C127" s="25">
        <v>0</v>
      </c>
      <c r="D127" s="24">
        <f>IF('Respect vie'!H128="non",100,0)</f>
        <v>0</v>
      </c>
      <c r="E127" s="24">
        <f>IF('Respect vie'!I128="oui",100,0)</f>
        <v>100</v>
      </c>
      <c r="F127" s="24">
        <f>IF('Respect vie'!J128="non",0,100)</f>
        <v>100</v>
      </c>
      <c r="G127" s="24">
        <f>IF('Respect vie'!K128="oui",100,0)</f>
        <v>0</v>
      </c>
      <c r="H127" s="24">
        <f>IF('Respect vie'!L128="oui",100,0)</f>
        <v>0</v>
      </c>
      <c r="I127" s="24">
        <f>IF('Respect vie'!M128="oui",100,0)</f>
        <v>0</v>
      </c>
      <c r="J127" s="47">
        <f>SUM(R127)</f>
        <v>9.238157737670042</v>
      </c>
      <c r="K127" s="48"/>
      <c r="L127" s="24">
        <f>IF('Qualité de vie'!B127="oui",0,100)</f>
        <v>100</v>
      </c>
      <c r="M127" s="24">
        <v>0</v>
      </c>
      <c r="N127" s="49">
        <f>SUM('Qualité de vie'!F127)</f>
        <v>0</v>
      </c>
      <c r="O127" s="22">
        <f>SUM('Qualité de vie'!G127)</f>
        <v>51</v>
      </c>
      <c r="P127" s="22">
        <v>0</v>
      </c>
      <c r="Q127" s="22">
        <f>IF('Qualité de vie'!I127="oui",100,0)</f>
        <v>0</v>
      </c>
      <c r="R127" s="50">
        <f>SUM('Bulletin (détails)'!B127*'Bulletin (détails)'!$B$4+C127*$C$4+'Bulletin (détails)'!D127*'Bulletin (détails)'!$D$4+'Bulletin (détails)'!E127*'Bulletin (détails)'!$E$4+'Bulletin (détails)'!F127*'Bulletin (détails)'!$F$4+'Bulletin (détails)'!G127*'Bulletin (détails)'!$G$4+'Bulletin (détails)'!H127*'Bulletin (détails)'!$H$4+'Bulletin (détails)'!I127*'Bulletin (détails)'!$I$4)</f>
        <v>9.238157737670042</v>
      </c>
      <c r="S127" s="51"/>
      <c r="T127" s="52">
        <f>SUM(J127*0.5+L127*0.25+M127*0.05+N127*0.05+O127*0.05+P127*0.05+Q127*0.05)</f>
        <v>32.16907886883502</v>
      </c>
      <c r="V127" s="25" t="str">
        <f>'Respect vie'!O128</f>
        <v>Macedonia (The former Yugoslav Republic of)</v>
      </c>
    </row>
    <row r="128" spans="1:22" ht="9">
      <c r="A128" s="25" t="str">
        <f>'Respect vie'!A129</f>
        <v>Madagascar</v>
      </c>
      <c r="B128" s="24">
        <v>0</v>
      </c>
      <c r="C128" s="25">
        <v>0</v>
      </c>
      <c r="D128" s="24">
        <f>IF('Respect vie'!H129="non",100,0)</f>
        <v>0</v>
      </c>
      <c r="E128" s="24">
        <f>IF('Respect vie'!I129="oui",100,0)</f>
        <v>100</v>
      </c>
      <c r="F128" s="24">
        <f>IF('Respect vie'!J129="non",0,100)</f>
        <v>100</v>
      </c>
      <c r="G128" s="24">
        <f>IF('Respect vie'!K129="oui",100,0)</f>
        <v>0</v>
      </c>
      <c r="H128" s="24">
        <f>IF('Respect vie'!L129="oui",100,0)</f>
        <v>0</v>
      </c>
      <c r="I128" s="24">
        <f>IF('Respect vie'!M129="oui",100,0)</f>
        <v>0</v>
      </c>
      <c r="J128" s="47">
        <f>SUM(R128)</f>
        <v>9.238157737670042</v>
      </c>
      <c r="K128" s="48"/>
      <c r="L128" s="24">
        <f>IF('Qualité de vie'!B128="oui",0,100)</f>
        <v>0</v>
      </c>
      <c r="M128" s="24">
        <v>0</v>
      </c>
      <c r="N128" s="49">
        <f>SUM('Qualité de vie'!F128)</f>
        <v>72.48681</v>
      </c>
      <c r="O128" s="22">
        <f>SUM('Qualité de vie'!G128)</f>
        <v>39</v>
      </c>
      <c r="P128" s="22">
        <v>0</v>
      </c>
      <c r="Q128" s="22">
        <f>IF('Qualité de vie'!I128="oui",100,0)</f>
        <v>0</v>
      </c>
      <c r="R128" s="50">
        <f>SUM('Bulletin (détails)'!B128*'Bulletin (détails)'!$B$4+C128*$C$4+'Bulletin (détails)'!D128*'Bulletin (détails)'!$D$4+'Bulletin (détails)'!E128*'Bulletin (détails)'!$E$4+'Bulletin (détails)'!F128*'Bulletin (détails)'!$F$4+'Bulletin (détails)'!G128*'Bulletin (détails)'!$G$4+'Bulletin (détails)'!H128*'Bulletin (détails)'!$H$4+'Bulletin (détails)'!I128*'Bulletin (détails)'!$I$4)</f>
        <v>9.238157737670042</v>
      </c>
      <c r="S128" s="51"/>
      <c r="T128" s="52">
        <f>SUM(J128*0.5+L128*0.25+M128*0.05+N128*0.05+O128*0.05+P128*0.05+Q128*0.05)</f>
        <v>10.19341936883502</v>
      </c>
      <c r="V128" s="25" t="str">
        <f>'Respect vie'!O129</f>
        <v>Madagascar</v>
      </c>
    </row>
    <row r="129" spans="1:22" ht="9">
      <c r="A129" s="25" t="str">
        <f>'Respect vie'!A130</f>
        <v>Malaisie</v>
      </c>
      <c r="B129" s="24">
        <v>0</v>
      </c>
      <c r="C129" s="25">
        <v>0</v>
      </c>
      <c r="D129" s="24">
        <f>IF('Respect vie'!H130="non",100,0)</f>
        <v>100</v>
      </c>
      <c r="E129" s="24">
        <f>IF('Respect vie'!I130="oui",100,0)</f>
        <v>0</v>
      </c>
      <c r="F129" s="24">
        <f>IF('Respect vie'!J130="non",0,100)</f>
        <v>0</v>
      </c>
      <c r="G129" s="24">
        <f>IF('Respect vie'!K130="oui",100,0)</f>
        <v>0</v>
      </c>
      <c r="H129" s="24">
        <f>IF('Respect vie'!L130="oui",100,0)</f>
        <v>0</v>
      </c>
      <c r="I129" s="24">
        <f>IF('Respect vie'!M130="oui",100,0)</f>
        <v>0</v>
      </c>
      <c r="J129" s="47">
        <f>SUM(R129)</f>
        <v>8.527915056093665</v>
      </c>
      <c r="K129" s="48"/>
      <c r="L129" s="24">
        <f>IF('Qualité de vie'!B129="oui",0,100)</f>
        <v>0</v>
      </c>
      <c r="M129" s="24">
        <v>0</v>
      </c>
      <c r="N129" s="49">
        <f>SUM('Qualité de vie'!F129)</f>
        <v>73.91250000000001</v>
      </c>
      <c r="O129" s="22">
        <f>SUM('Qualité de vie'!G129)</f>
        <v>30</v>
      </c>
      <c r="P129" s="22">
        <v>0</v>
      </c>
      <c r="Q129" s="22">
        <f>IF('Qualité de vie'!I129="oui",100,0)</f>
        <v>0</v>
      </c>
      <c r="R129" s="50">
        <f>SUM('Bulletin (détails)'!B129*'Bulletin (détails)'!$B$4+C129*$C$4+'Bulletin (détails)'!D129*'Bulletin (détails)'!$D$4+'Bulletin (détails)'!E129*'Bulletin (détails)'!$E$4+'Bulletin (détails)'!F129*'Bulletin (détails)'!$F$4+'Bulletin (détails)'!G129*'Bulletin (détails)'!$G$4+'Bulletin (détails)'!H129*'Bulletin (détails)'!$H$4+'Bulletin (détails)'!I129*'Bulletin (détails)'!$I$4)</f>
        <v>8.527915056093665</v>
      </c>
      <c r="S129" s="51"/>
      <c r="T129" s="52">
        <f>SUM(J129*0.5+L129*0.25+M129*0.05+N129*0.05+O129*0.05+P129*0.05+Q129*0.05)</f>
        <v>9.459582528046834</v>
      </c>
      <c r="V129" s="25" t="str">
        <f>'Respect vie'!O130</f>
        <v>Malaysia</v>
      </c>
    </row>
    <row r="130" spans="1:22" ht="9">
      <c r="A130" s="25" t="str">
        <f>'Respect vie'!A131</f>
        <v>Malawi</v>
      </c>
      <c r="B130" s="24">
        <v>0</v>
      </c>
      <c r="C130" s="25">
        <v>0</v>
      </c>
      <c r="D130" s="24">
        <f>IF('Respect vie'!H131="non",100,0)</f>
        <v>100</v>
      </c>
      <c r="E130" s="24">
        <f>IF('Respect vie'!I131="oui",100,0)</f>
        <v>100</v>
      </c>
      <c r="F130" s="24">
        <f>IF('Respect vie'!J131="non",0,100)</f>
        <v>100</v>
      </c>
      <c r="G130" s="24">
        <f>IF('Respect vie'!K131="oui",100,0)</f>
        <v>0</v>
      </c>
      <c r="H130" s="24">
        <f>IF('Respect vie'!L131="oui",100,0)</f>
        <v>0</v>
      </c>
      <c r="I130" s="24">
        <f>IF('Respect vie'!M131="oui",100,0)</f>
        <v>0</v>
      </c>
      <c r="J130" s="47">
        <f>SUM(R130)</f>
        <v>17.766072793763705</v>
      </c>
      <c r="K130" s="48"/>
      <c r="L130" s="24">
        <f>IF('Qualité de vie'!B130="oui",0,100)</f>
        <v>0</v>
      </c>
      <c r="M130" s="24">
        <v>0</v>
      </c>
      <c r="N130" s="49">
        <f>SUM('Qualité de vie'!F130)</f>
        <v>56.502</v>
      </c>
      <c r="O130" s="22">
        <f>SUM('Qualité de vie'!G130)</f>
        <v>43</v>
      </c>
      <c r="P130" s="22">
        <v>0</v>
      </c>
      <c r="Q130" s="22">
        <f>IF('Qualité de vie'!I130="oui",100,0)</f>
        <v>0</v>
      </c>
      <c r="R130" s="50">
        <f>SUM('Bulletin (détails)'!B130*'Bulletin (détails)'!$B$4+C130*$C$4+'Bulletin (détails)'!D130*'Bulletin (détails)'!$D$4+'Bulletin (détails)'!E130*'Bulletin (détails)'!$E$4+'Bulletin (détails)'!F130*'Bulletin (détails)'!$F$4+'Bulletin (détails)'!G130*'Bulletin (détails)'!$G$4+'Bulletin (détails)'!H130*'Bulletin (détails)'!$H$4+'Bulletin (détails)'!I130*'Bulletin (détails)'!$I$4)</f>
        <v>17.766072793763705</v>
      </c>
      <c r="S130" s="51"/>
      <c r="T130" s="52">
        <f>SUM(J130*0.5+L130*0.25+M130*0.05+N130*0.05+O130*0.05+P130*0.05+Q130*0.05)</f>
        <v>13.858136396881854</v>
      </c>
      <c r="V130" s="25" t="str">
        <f>'Respect vie'!O131</f>
        <v>Malawi</v>
      </c>
    </row>
    <row r="131" spans="1:22" ht="9">
      <c r="A131" s="25" t="str">
        <f>'Respect vie'!A132</f>
        <v>Maldives</v>
      </c>
      <c r="B131" s="24">
        <v>0</v>
      </c>
      <c r="C131" s="25">
        <v>0</v>
      </c>
      <c r="D131" s="24">
        <f>IF('Respect vie'!H132="non",100,0)</f>
        <v>100</v>
      </c>
      <c r="E131" s="24">
        <f>IF('Respect vie'!I132="oui",100,0)</f>
        <v>100</v>
      </c>
      <c r="F131" s="24">
        <f>IF('Respect vie'!J132="non",0,100)</f>
        <v>100</v>
      </c>
      <c r="G131" s="24">
        <f>IF('Respect vie'!K132="oui",100,0)</f>
        <v>0</v>
      </c>
      <c r="H131" s="24">
        <f>IF('Respect vie'!L132="oui",100,0)</f>
        <v>0</v>
      </c>
      <c r="I131" s="24">
        <f>IF('Respect vie'!M132="oui",100,0)</f>
        <v>0</v>
      </c>
      <c r="J131" s="47">
        <f>SUM(R131)</f>
        <v>17.766072793763705</v>
      </c>
      <c r="K131" s="48"/>
      <c r="L131" s="24">
        <f>IF('Qualité de vie'!B131="oui",0,100)</f>
        <v>0</v>
      </c>
      <c r="M131" s="24">
        <v>0</v>
      </c>
      <c r="N131" s="49">
        <f>SUM('Qualité de vie'!F131)</f>
        <v>48.618</v>
      </c>
      <c r="O131" s="22">
        <f>SUM('Qualité de vie'!G131)</f>
        <v>30</v>
      </c>
      <c r="P131" s="22">
        <v>0</v>
      </c>
      <c r="Q131" s="22">
        <f>IF('Qualité de vie'!I131="oui",100,0)</f>
        <v>0</v>
      </c>
      <c r="R131" s="50">
        <f>SUM('Bulletin (détails)'!B131*'Bulletin (détails)'!$B$4+C131*$C$4+'Bulletin (détails)'!D131*'Bulletin (détails)'!$D$4+'Bulletin (détails)'!E131*'Bulletin (détails)'!$E$4+'Bulletin (détails)'!F131*'Bulletin (détails)'!$F$4+'Bulletin (détails)'!G131*'Bulletin (détails)'!$G$4+'Bulletin (détails)'!H131*'Bulletin (détails)'!$H$4+'Bulletin (détails)'!I131*'Bulletin (détails)'!$I$4)</f>
        <v>17.766072793763705</v>
      </c>
      <c r="S131" s="51"/>
      <c r="T131" s="52">
        <f>SUM(J131*0.5+L131*0.25+M131*0.05+N131*0.05+O131*0.05+P131*0.05+Q131*0.05)</f>
        <v>12.813936396881854</v>
      </c>
      <c r="V131" s="25" t="str">
        <f>'Respect vie'!O132</f>
        <v>Maldives</v>
      </c>
    </row>
    <row r="132" spans="1:22" ht="9">
      <c r="A132" s="25" t="str">
        <f>'Respect vie'!A133</f>
        <v>Mali</v>
      </c>
      <c r="B132" s="24">
        <v>0</v>
      </c>
      <c r="C132" s="25">
        <v>0</v>
      </c>
      <c r="D132" s="24">
        <f>IF('Respect vie'!H133="non",100,0)</f>
        <v>100</v>
      </c>
      <c r="E132" s="24">
        <f>IF('Respect vie'!I133="oui",100,0)</f>
        <v>100</v>
      </c>
      <c r="F132" s="24">
        <f>IF('Respect vie'!J133="non",0,100)</f>
        <v>100</v>
      </c>
      <c r="G132" s="24">
        <f>IF('Respect vie'!K133="oui",100,0)</f>
        <v>0</v>
      </c>
      <c r="H132" s="24">
        <f>IF('Respect vie'!L133="oui",100,0)</f>
        <v>0</v>
      </c>
      <c r="I132" s="24">
        <f>IF('Respect vie'!M133="oui",100,0)</f>
        <v>0</v>
      </c>
      <c r="J132" s="47">
        <f>SUM(R132)</f>
        <v>17.766072793763705</v>
      </c>
      <c r="K132" s="48"/>
      <c r="L132" s="24">
        <f>IF('Qualité de vie'!B132="oui",0,100)</f>
        <v>0</v>
      </c>
      <c r="M132" s="24">
        <v>0</v>
      </c>
      <c r="N132" s="49">
        <f>SUM('Qualité de vie'!F132)</f>
        <v>76.869</v>
      </c>
      <c r="O132" s="22">
        <f>SUM('Qualité de vie'!G132)</f>
        <v>25</v>
      </c>
      <c r="P132" s="22">
        <v>0</v>
      </c>
      <c r="Q132" s="22">
        <f>IF('Qualité de vie'!I132="oui",100,0)</f>
        <v>0</v>
      </c>
      <c r="R132" s="50">
        <f>SUM('Bulletin (détails)'!B132*'Bulletin (détails)'!$B$4+C132*$C$4+'Bulletin (détails)'!D132*'Bulletin (détails)'!$D$4+'Bulletin (détails)'!E132*'Bulletin (détails)'!$E$4+'Bulletin (détails)'!F132*'Bulletin (détails)'!$F$4+'Bulletin (détails)'!G132*'Bulletin (détails)'!$G$4+'Bulletin (détails)'!H132*'Bulletin (détails)'!$H$4+'Bulletin (détails)'!I132*'Bulletin (détails)'!$I$4)</f>
        <v>17.766072793763705</v>
      </c>
      <c r="S132" s="51"/>
      <c r="T132" s="52">
        <f>SUM(J132*0.5+L132*0.25+M132*0.05+N132*0.05+O132*0.05+P132*0.05+Q132*0.05)</f>
        <v>13.976486396881853</v>
      </c>
      <c r="V132" s="25" t="str">
        <f>'Respect vie'!O133</f>
        <v>Mali</v>
      </c>
    </row>
    <row r="133" spans="1:22" ht="9">
      <c r="A133" s="25" t="str">
        <f>'Respect vie'!A134</f>
        <v>Malte</v>
      </c>
      <c r="B133" s="24">
        <v>0</v>
      </c>
      <c r="C133" s="25">
        <v>0</v>
      </c>
      <c r="D133" s="24">
        <f>IF('Respect vie'!H134="non",100,0)</f>
        <v>100</v>
      </c>
      <c r="E133" s="24">
        <f>IF('Respect vie'!I134="oui",100,0)</f>
        <v>100</v>
      </c>
      <c r="F133" s="24">
        <f>IF('Respect vie'!J134="non",0,100)</f>
        <v>100</v>
      </c>
      <c r="G133" s="24">
        <f>IF('Respect vie'!K134="oui",100,0)</f>
        <v>0</v>
      </c>
      <c r="H133" s="24">
        <f>IF('Respect vie'!L134="oui",100,0)</f>
        <v>0</v>
      </c>
      <c r="I133" s="24">
        <f>IF('Respect vie'!M134="oui",100,0)</f>
        <v>0</v>
      </c>
      <c r="J133" s="47">
        <f>SUM(R133)</f>
        <v>17.766072793763705</v>
      </c>
      <c r="K133" s="48"/>
      <c r="L133" s="24">
        <f>IF('Qualité de vie'!B133="oui",0,100)</f>
        <v>100</v>
      </c>
      <c r="M133" s="24">
        <v>0</v>
      </c>
      <c r="N133" s="49">
        <f>SUM('Qualité de vie'!F133)</f>
        <v>93.29400000000001</v>
      </c>
      <c r="O133" s="22">
        <f>SUM('Qualité de vie'!G133)</f>
        <v>28</v>
      </c>
      <c r="P133" s="22">
        <v>0</v>
      </c>
      <c r="Q133" s="22">
        <f>IF('Qualité de vie'!I133="oui",100,0)</f>
        <v>100</v>
      </c>
      <c r="R133" s="50">
        <f>SUM('Bulletin (détails)'!B133*'Bulletin (détails)'!$B$4+C133*$C$4+'Bulletin (détails)'!D133*'Bulletin (détails)'!$D$4+'Bulletin (détails)'!E133*'Bulletin (détails)'!$E$4+'Bulletin (détails)'!F133*'Bulletin (détails)'!$F$4+'Bulletin (détails)'!G133*'Bulletin (détails)'!$G$4+'Bulletin (détails)'!H133*'Bulletin (détails)'!$H$4+'Bulletin (détails)'!I133*'Bulletin (détails)'!$I$4)</f>
        <v>17.766072793763705</v>
      </c>
      <c r="S133" s="51"/>
      <c r="T133" s="52">
        <f>SUM(J133*0.5+L133*0.25+M133*0.05+N133*0.05+O133*0.05+P133*0.05+Q133*0.05)</f>
        <v>44.94773639688185</v>
      </c>
      <c r="V133" s="25" t="str">
        <f>'Respect vie'!O134</f>
        <v>Malta</v>
      </c>
    </row>
    <row r="134" spans="1:22" ht="9">
      <c r="A134" s="25" t="str">
        <f>'Respect vie'!A135</f>
        <v>Maroc</v>
      </c>
      <c r="B134" s="24">
        <v>0</v>
      </c>
      <c r="C134" s="25">
        <v>0</v>
      </c>
      <c r="D134" s="24">
        <f>IF('Respect vie'!H135="non",100,0)</f>
        <v>100</v>
      </c>
      <c r="E134" s="24">
        <f>IF('Respect vie'!I135="oui",100,0)</f>
        <v>0</v>
      </c>
      <c r="F134" s="24">
        <f>IF('Respect vie'!J135="non",0,100)</f>
        <v>0</v>
      </c>
      <c r="G134" s="24">
        <f>IF('Respect vie'!K135="oui",100,0)</f>
        <v>0</v>
      </c>
      <c r="H134" s="24">
        <f>IF('Respect vie'!L135="oui",100,0)</f>
        <v>0</v>
      </c>
      <c r="I134" s="24">
        <f>IF('Respect vie'!M135="oui",100,0)</f>
        <v>0</v>
      </c>
      <c r="J134" s="47">
        <f>SUM(R134)</f>
        <v>8.527915056093665</v>
      </c>
      <c r="K134" s="48"/>
      <c r="L134" s="24">
        <f>IF('Qualité de vie'!B134="oui",0,100)</f>
        <v>100</v>
      </c>
      <c r="M134" s="24">
        <v>0</v>
      </c>
      <c r="N134" s="49">
        <f>SUM('Qualité de vie'!F134)</f>
        <v>80.4825</v>
      </c>
      <c r="O134" s="22">
        <f>SUM('Qualité de vie'!G134)</f>
        <v>56</v>
      </c>
      <c r="P134" s="22">
        <v>0</v>
      </c>
      <c r="Q134" s="22">
        <f>IF('Qualité de vie'!I134="oui",100,0)</f>
        <v>100</v>
      </c>
      <c r="R134" s="50">
        <f>SUM('Bulletin (détails)'!B134*'Bulletin (détails)'!$B$4+C134*$C$4+'Bulletin (détails)'!D134*'Bulletin (détails)'!$D$4+'Bulletin (détails)'!E134*'Bulletin (détails)'!$E$4+'Bulletin (détails)'!F134*'Bulletin (détails)'!$F$4+'Bulletin (détails)'!G134*'Bulletin (détails)'!$G$4+'Bulletin (détails)'!H134*'Bulletin (détails)'!$H$4+'Bulletin (détails)'!I134*'Bulletin (détails)'!$I$4)</f>
        <v>8.527915056093665</v>
      </c>
      <c r="S134" s="51"/>
      <c r="T134" s="52">
        <f>SUM(J134*0.5+L134*0.25+M134*0.05+N134*0.05+O134*0.05+P134*0.05+Q134*0.05)</f>
        <v>41.088082528046826</v>
      </c>
      <c r="V134" s="25" t="str">
        <f>'Respect vie'!O135</f>
        <v>Morocco</v>
      </c>
    </row>
    <row r="135" spans="1:22" ht="9">
      <c r="A135" s="25" t="str">
        <f>'Respect vie'!A136</f>
        <v>Martinique (France)</v>
      </c>
      <c r="B135" s="24">
        <v>0</v>
      </c>
      <c r="C135" s="25">
        <v>0</v>
      </c>
      <c r="D135" s="24">
        <f>IF('Respect vie'!H136="non",100,0)</f>
        <v>100</v>
      </c>
      <c r="E135" s="24">
        <f>IF('Respect vie'!I136="oui",100,0)</f>
        <v>0</v>
      </c>
      <c r="F135" s="24">
        <f>IF('Respect vie'!J136="non",0,100)</f>
        <v>100</v>
      </c>
      <c r="G135" s="24">
        <f>IF('Respect vie'!K136="oui",100,0)</f>
        <v>0</v>
      </c>
      <c r="H135" s="24">
        <f>IF('Respect vie'!L136="oui",100,0)</f>
        <v>0</v>
      </c>
      <c r="I135" s="24">
        <f>IF('Respect vie'!M136="oui",100,0)</f>
        <v>0</v>
      </c>
      <c r="J135" s="47">
        <f>SUM(R135)</f>
        <v>9.238157737670042</v>
      </c>
      <c r="K135" s="48"/>
      <c r="L135" s="24">
        <f>IF('Qualité de vie'!B135="oui",0,100)</f>
        <v>0</v>
      </c>
      <c r="M135" s="24">
        <v>0</v>
      </c>
      <c r="N135" s="49">
        <f>SUM('Qualité de vie'!F135)</f>
        <v>51.71247000000001</v>
      </c>
      <c r="O135" s="22">
        <f>SUM('Qualité de vie'!G135)</f>
        <v>34</v>
      </c>
      <c r="P135" s="22">
        <v>0</v>
      </c>
      <c r="Q135" s="22">
        <f>IF('Qualité de vie'!I135="oui",100,0)</f>
        <v>0</v>
      </c>
      <c r="R135" s="50">
        <f>SUM('Bulletin (détails)'!B135*'Bulletin (détails)'!$B$4+C135*$C$4+'Bulletin (détails)'!D135*'Bulletin (détails)'!$D$4+'Bulletin (détails)'!E135*'Bulletin (détails)'!$E$4+'Bulletin (détails)'!F135*'Bulletin (détails)'!$F$4+'Bulletin (détails)'!G135*'Bulletin (détails)'!$G$4+'Bulletin (détails)'!H135*'Bulletin (détails)'!$H$4+'Bulletin (détails)'!I135*'Bulletin (détails)'!$I$4)</f>
        <v>9.238157737670042</v>
      </c>
      <c r="S135" s="51"/>
      <c r="T135" s="52">
        <f>SUM(J135*0.5+L135*0.25+M135*0.05+N135*0.05+O135*0.05+P135*0.05+Q135*0.05)</f>
        <v>8.904702368835022</v>
      </c>
      <c r="V135" s="25" t="str">
        <f>'Respect vie'!O136</f>
        <v>Martinique</v>
      </c>
    </row>
    <row r="136" spans="1:22" ht="9">
      <c r="A136" s="25" t="str">
        <f>'Respect vie'!A137</f>
        <v>Maurice (îles)</v>
      </c>
      <c r="B136" s="24">
        <v>0</v>
      </c>
      <c r="C136" s="25">
        <v>0</v>
      </c>
      <c r="D136" s="24">
        <f>IF('Respect vie'!H137="non",100,0)</f>
        <v>100</v>
      </c>
      <c r="E136" s="24">
        <f>IF('Respect vie'!I137="oui",100,0)</f>
        <v>100</v>
      </c>
      <c r="F136" s="24">
        <f>IF('Respect vie'!J137="non",0,100)</f>
        <v>100</v>
      </c>
      <c r="G136" s="24">
        <f>IF('Respect vie'!K137="oui",100,0)</f>
        <v>0</v>
      </c>
      <c r="H136" s="24">
        <f>IF('Respect vie'!L137="oui",100,0)</f>
        <v>0</v>
      </c>
      <c r="I136" s="24">
        <f>IF('Respect vie'!M137="oui",100,0)</f>
        <v>0</v>
      </c>
      <c r="J136" s="47">
        <f>SUM(R136)</f>
        <v>17.766072793763705</v>
      </c>
      <c r="K136" s="48"/>
      <c r="L136" s="24">
        <f>IF('Qualité de vie'!B136="oui",0,100)</f>
        <v>100</v>
      </c>
      <c r="M136" s="24">
        <v>0</v>
      </c>
      <c r="N136" s="49">
        <f>SUM('Qualité de vie'!F136)</f>
        <v>0</v>
      </c>
      <c r="O136" s="22"/>
      <c r="P136" s="22">
        <v>0</v>
      </c>
      <c r="Q136" s="22">
        <f>IF('Qualité de vie'!I136="oui",100,0)</f>
        <v>100</v>
      </c>
      <c r="R136" s="50">
        <f>SUM('Bulletin (détails)'!B136*'Bulletin (détails)'!$B$4+C136*$C$4+'Bulletin (détails)'!D136*'Bulletin (détails)'!$D$4+'Bulletin (détails)'!E136*'Bulletin (détails)'!$E$4+'Bulletin (détails)'!F136*'Bulletin (détails)'!$F$4+'Bulletin (détails)'!G136*'Bulletin (détails)'!$G$4+'Bulletin (détails)'!H136*'Bulletin (détails)'!$H$4+'Bulletin (détails)'!I136*'Bulletin (détails)'!$I$4)</f>
        <v>17.766072793763705</v>
      </c>
      <c r="S136" s="51"/>
      <c r="T136" s="52">
        <f>SUM(J136*0.5+L136*0.25+M136*0.05+N136*0.05+O136*0.05+P136*0.05+Q136*0.05)</f>
        <v>38.88303639688185</v>
      </c>
      <c r="V136" s="25" t="str">
        <f>'Respect vie'!O137</f>
        <v>Mauritius</v>
      </c>
    </row>
    <row r="137" spans="1:22" ht="9">
      <c r="A137" s="25" t="str">
        <f>'Respect vie'!A138</f>
        <v>Mauritanie</v>
      </c>
      <c r="B137" s="24">
        <v>0</v>
      </c>
      <c r="C137" s="25">
        <v>0</v>
      </c>
      <c r="D137" s="24">
        <f>IF('Respect vie'!H138="non",100,0)</f>
        <v>0</v>
      </c>
      <c r="E137" s="24">
        <f>IF('Respect vie'!I138="oui",100,0)</f>
        <v>0</v>
      </c>
      <c r="F137" s="24">
        <f>IF('Respect vie'!J138="non",0,100)</f>
        <v>100</v>
      </c>
      <c r="G137" s="24">
        <f>IF('Respect vie'!K138="oui",100,0)</f>
        <v>0</v>
      </c>
      <c r="H137" s="24">
        <f>IF('Respect vie'!L138="oui",100,0)</f>
        <v>0</v>
      </c>
      <c r="I137" s="24">
        <f>IF('Respect vie'!M138="oui",100,0)</f>
        <v>0</v>
      </c>
      <c r="J137" s="47">
        <f>SUM(R137)</f>
        <v>0.7102426815763763</v>
      </c>
      <c r="K137" s="48"/>
      <c r="L137" s="24">
        <f>IF('Qualité de vie'!B137="oui",0,100)</f>
        <v>100</v>
      </c>
      <c r="M137" s="24">
        <v>0</v>
      </c>
      <c r="N137" s="49">
        <f>SUM('Qualité de vie'!F137)</f>
        <v>82.125</v>
      </c>
      <c r="O137" s="22">
        <f>SUM('Qualité de vie'!G137)</f>
        <v>51</v>
      </c>
      <c r="P137" s="22">
        <v>0</v>
      </c>
      <c r="Q137" s="22">
        <f>IF('Qualité de vie'!I137="oui",100,0)</f>
        <v>0</v>
      </c>
      <c r="R137" s="50">
        <f>SUM('Bulletin (détails)'!B137*'Bulletin (détails)'!$B$4+C137*$C$4+'Bulletin (détails)'!D137*'Bulletin (détails)'!$D$4+'Bulletin (détails)'!E137*'Bulletin (détails)'!$E$4+'Bulletin (détails)'!F137*'Bulletin (détails)'!$F$4+'Bulletin (détails)'!G137*'Bulletin (détails)'!$G$4+'Bulletin (détails)'!H137*'Bulletin (détails)'!$H$4+'Bulletin (détails)'!I137*'Bulletin (détails)'!$I$4)</f>
        <v>0.7102426815763763</v>
      </c>
      <c r="S137" s="51"/>
      <c r="T137" s="52">
        <f>SUM(J137*0.5+L137*0.25+M137*0.05+N137*0.05+O137*0.05+P137*0.05+Q137*0.05)</f>
        <v>32.01137134078819</v>
      </c>
      <c r="V137" s="25" t="str">
        <f>'Respect vie'!O138</f>
        <v>Mauritania</v>
      </c>
    </row>
    <row r="138" spans="1:22" ht="9">
      <c r="A138" s="25" t="str">
        <f>'Respect vie'!A139</f>
        <v>Mexique</v>
      </c>
      <c r="B138" s="24">
        <v>0</v>
      </c>
      <c r="C138" s="25">
        <v>0</v>
      </c>
      <c r="D138" s="24">
        <f>IF('Respect vie'!H139="non",100,0)</f>
        <v>0</v>
      </c>
      <c r="E138" s="24">
        <f>IF('Respect vie'!I139="oui",100,0)</f>
        <v>100</v>
      </c>
      <c r="F138" s="24">
        <f>IF('Respect vie'!J139="non",0,100)</f>
        <v>0</v>
      </c>
      <c r="G138" s="24">
        <f>IF('Respect vie'!K139="oui",100,0)</f>
        <v>0</v>
      </c>
      <c r="H138" s="24">
        <f>IF('Respect vie'!L139="oui",100,0)</f>
        <v>0</v>
      </c>
      <c r="I138" s="24">
        <f>IF('Respect vie'!M139="oui",100,0)</f>
        <v>0</v>
      </c>
      <c r="J138" s="47">
        <f>SUM(R138)</f>
        <v>8.527915056093665</v>
      </c>
      <c r="K138" s="48"/>
      <c r="L138" s="24">
        <f>IF('Qualité de vie'!B138="oui",0,100)</f>
        <v>0</v>
      </c>
      <c r="M138" s="24">
        <v>0</v>
      </c>
      <c r="N138" s="49">
        <f>SUM('Qualité de vie'!F138)</f>
        <v>78.7086</v>
      </c>
      <c r="O138" s="22">
        <f>SUM('Qualité de vie'!G138)</f>
        <v>24</v>
      </c>
      <c r="P138" s="22">
        <v>0</v>
      </c>
      <c r="Q138" s="22">
        <f>IF('Qualité de vie'!I138="oui",100,0)</f>
        <v>0</v>
      </c>
      <c r="R138" s="50">
        <f>SUM('Bulletin (détails)'!B138*'Bulletin (détails)'!$B$4+C138*$C$4+'Bulletin (détails)'!D138*'Bulletin (détails)'!$D$4+'Bulletin (détails)'!E138*'Bulletin (détails)'!$E$4+'Bulletin (détails)'!F138*'Bulletin (détails)'!$F$4+'Bulletin (détails)'!G138*'Bulletin (détails)'!$G$4+'Bulletin (détails)'!H138*'Bulletin (détails)'!$H$4+'Bulletin (détails)'!I138*'Bulletin (détails)'!$I$4)</f>
        <v>8.527915056093665</v>
      </c>
      <c r="S138" s="51"/>
      <c r="T138" s="52">
        <f>SUM(J138*0.5+L138*0.25+M138*0.05+N138*0.05+O138*0.05+P138*0.05+Q138*0.05)</f>
        <v>9.399387528046834</v>
      </c>
      <c r="V138" s="25" t="str">
        <f>'Respect vie'!O139</f>
        <v>Mexico</v>
      </c>
    </row>
    <row r="139" spans="1:22" ht="9">
      <c r="A139" s="25" t="str">
        <f>'Respect vie'!A140</f>
        <v>Micronésie (États fédérés de)</v>
      </c>
      <c r="B139" s="24">
        <v>0</v>
      </c>
      <c r="C139" s="25">
        <v>0</v>
      </c>
      <c r="D139" s="24">
        <f>IF('Respect vie'!H140="non",100,0)</f>
        <v>100</v>
      </c>
      <c r="E139" s="24">
        <f>IF('Respect vie'!I140="oui",100,0)</f>
        <v>0</v>
      </c>
      <c r="F139" s="24">
        <f>IF('Respect vie'!J140="non",0,100)</f>
        <v>100</v>
      </c>
      <c r="G139" s="24">
        <f>IF('Respect vie'!K140="oui",100,0)</f>
        <v>0</v>
      </c>
      <c r="H139" s="24">
        <f>IF('Respect vie'!L140="oui",100,0)</f>
        <v>0</v>
      </c>
      <c r="I139" s="24">
        <f>IF('Respect vie'!M140="oui",100,0)</f>
        <v>0</v>
      </c>
      <c r="J139" s="47">
        <f>SUM(R139)</f>
        <v>9.238157737670042</v>
      </c>
      <c r="K139" s="48"/>
      <c r="L139" s="24">
        <f>IF('Qualité de vie'!B139="oui",0,100)</f>
        <v>0</v>
      </c>
      <c r="M139" s="24">
        <v>0</v>
      </c>
      <c r="N139" s="49">
        <f>SUM('Qualité de vie'!F139)</f>
        <v>45.54981</v>
      </c>
      <c r="O139" s="22">
        <f>SUM('Qualité de vie'!G139)</f>
        <v>30</v>
      </c>
      <c r="P139" s="22">
        <v>0</v>
      </c>
      <c r="Q139" s="22">
        <f>IF('Qualité de vie'!I139="oui",100,0)</f>
        <v>0</v>
      </c>
      <c r="R139" s="50">
        <f>SUM('Bulletin (détails)'!B139*'Bulletin (détails)'!$B$4+C139*$C$4+'Bulletin (détails)'!D139*'Bulletin (détails)'!$D$4+'Bulletin (détails)'!E139*'Bulletin (détails)'!$E$4+'Bulletin (détails)'!F139*'Bulletin (détails)'!$F$4+'Bulletin (détails)'!G139*'Bulletin (détails)'!$G$4+'Bulletin (détails)'!H139*'Bulletin (détails)'!$H$4+'Bulletin (détails)'!I139*'Bulletin (détails)'!$I$4)</f>
        <v>9.238157737670042</v>
      </c>
      <c r="S139" s="51"/>
      <c r="T139" s="52">
        <f>SUM(J139*0.5+L139*0.25+M139*0.05+N139*0.05+O139*0.05+P139*0.05+Q139*0.05)</f>
        <v>8.39656936883502</v>
      </c>
      <c r="V139" s="25" t="str">
        <f>'Respect vie'!O140</f>
        <v>Micronesia, Federated States of</v>
      </c>
    </row>
    <row r="140" spans="1:22" ht="9">
      <c r="A140" s="25" t="str">
        <f>'Respect vie'!A141</f>
        <v>Moldavie (République de)</v>
      </c>
      <c r="B140" s="24">
        <v>0</v>
      </c>
      <c r="C140" s="25">
        <v>0</v>
      </c>
      <c r="D140" s="24">
        <f>IF('Respect vie'!H141="non",100,0)</f>
        <v>100</v>
      </c>
      <c r="E140" s="24">
        <f>IF('Respect vie'!I141="oui",100,0)</f>
        <v>100</v>
      </c>
      <c r="F140" s="24">
        <f>IF('Respect vie'!J141="non",0,100)</f>
        <v>100</v>
      </c>
      <c r="G140" s="24">
        <f>IF('Respect vie'!K141="oui",100,0)</f>
        <v>0</v>
      </c>
      <c r="H140" s="24">
        <f>IF('Respect vie'!L141="oui",100,0)</f>
        <v>0</v>
      </c>
      <c r="I140" s="24">
        <f>IF('Respect vie'!M141="oui",100,0)</f>
        <v>0</v>
      </c>
      <c r="J140" s="47">
        <f>SUM(R140)</f>
        <v>17.766072793763705</v>
      </c>
      <c r="K140" s="48"/>
      <c r="L140" s="24">
        <f>IF('Qualité de vie'!B140="oui",0,100)</f>
        <v>100</v>
      </c>
      <c r="M140" s="24">
        <v>0</v>
      </c>
      <c r="N140" s="49">
        <f>SUM('Qualité de vie'!F140)</f>
        <v>0</v>
      </c>
      <c r="O140" s="22"/>
      <c r="P140" s="22">
        <v>0</v>
      </c>
      <c r="Q140" s="22">
        <f>IF('Qualité de vie'!I140="oui",100,0)</f>
        <v>0</v>
      </c>
      <c r="R140" s="50">
        <f>SUM('Bulletin (détails)'!B140*'Bulletin (détails)'!$B$4+C140*$C$4+'Bulletin (détails)'!D140*'Bulletin (détails)'!$D$4+'Bulletin (détails)'!E140*'Bulletin (détails)'!$E$4+'Bulletin (détails)'!F140*'Bulletin (détails)'!$F$4+'Bulletin (détails)'!G140*'Bulletin (détails)'!$G$4+'Bulletin (détails)'!H140*'Bulletin (détails)'!$H$4+'Bulletin (détails)'!I140*'Bulletin (détails)'!$I$4)</f>
        <v>17.766072793763705</v>
      </c>
      <c r="S140" s="51"/>
      <c r="T140" s="52">
        <f>SUM(J140*0.5+L140*0.25+M140*0.05+N140*0.05+O140*0.05+P140*0.05+Q140*0.05)</f>
        <v>33.88303639688185</v>
      </c>
      <c r="V140" s="25" t="str">
        <f>'Respect vie'!O141</f>
        <v>Moldova (Republic of )</v>
      </c>
    </row>
    <row r="141" spans="1:22" ht="9">
      <c r="A141" s="25" t="str">
        <f>'Respect vie'!A142</f>
        <v>Monaco</v>
      </c>
      <c r="B141" s="24">
        <v>0</v>
      </c>
      <c r="C141" s="25">
        <v>0</v>
      </c>
      <c r="D141" s="24">
        <f>IF('Respect vie'!H142="non",100,0)</f>
        <v>100</v>
      </c>
      <c r="E141" s="24">
        <f>IF('Respect vie'!I142="oui",100,0)</f>
        <v>0</v>
      </c>
      <c r="F141" s="24">
        <f>IF('Respect vie'!J142="non",0,100)</f>
        <v>100</v>
      </c>
      <c r="G141" s="24">
        <f>IF('Respect vie'!K142="oui",100,0)</f>
        <v>0</v>
      </c>
      <c r="H141" s="24">
        <f>IF('Respect vie'!L142="oui",100,0)</f>
        <v>0</v>
      </c>
      <c r="I141" s="24">
        <f>IF('Respect vie'!M142="oui",100,0)</f>
        <v>0</v>
      </c>
      <c r="J141" s="47">
        <f>SUM(R141)</f>
        <v>9.238157737670042</v>
      </c>
      <c r="K141" s="48"/>
      <c r="L141" s="24">
        <f>IF('Qualité de vie'!B141="oui",0,100)</f>
        <v>0</v>
      </c>
      <c r="M141" s="24">
        <v>0</v>
      </c>
      <c r="N141" s="49">
        <f>SUM('Qualité de vie'!F141)</f>
        <v>82.78200000000001</v>
      </c>
      <c r="O141" s="22">
        <f>SUM('Qualité de vie'!G141)</f>
        <v>29</v>
      </c>
      <c r="P141" s="22">
        <v>0</v>
      </c>
      <c r="Q141" s="22">
        <f>IF('Qualité de vie'!I141="oui",100,0)</f>
        <v>0</v>
      </c>
      <c r="R141" s="50">
        <f>SUM('Bulletin (détails)'!B141*'Bulletin (détails)'!$B$4+C141*$C$4+'Bulletin (détails)'!D141*'Bulletin (détails)'!$D$4+'Bulletin (détails)'!E141*'Bulletin (détails)'!$E$4+'Bulletin (détails)'!F141*'Bulletin (détails)'!$F$4+'Bulletin (détails)'!G141*'Bulletin (détails)'!$G$4+'Bulletin (détails)'!H141*'Bulletin (détails)'!$H$4+'Bulletin (détails)'!I141*'Bulletin (détails)'!$I$4)</f>
        <v>9.238157737670042</v>
      </c>
      <c r="S141" s="51"/>
      <c r="T141" s="52">
        <f>SUM(J141*0.5+L141*0.25+M141*0.05+N141*0.05+O141*0.05+P141*0.05+Q141*0.05)</f>
        <v>10.20817886883502</v>
      </c>
      <c r="V141" s="25" t="str">
        <f>'Respect vie'!O142</f>
        <v>Monaco</v>
      </c>
    </row>
    <row r="142" spans="1:22" ht="9">
      <c r="A142" s="25" t="str">
        <f>'Respect vie'!A143</f>
        <v>Mongolie</v>
      </c>
      <c r="B142" s="24">
        <v>0</v>
      </c>
      <c r="C142" s="25">
        <v>0</v>
      </c>
      <c r="D142" s="24">
        <f>IF('Respect vie'!H143="non",100,0)</f>
        <v>100</v>
      </c>
      <c r="E142" s="24">
        <f>IF('Respect vie'!I143="oui",100,0)</f>
        <v>100</v>
      </c>
      <c r="F142" s="24">
        <f>IF('Respect vie'!J143="non",0,100)</f>
        <v>100</v>
      </c>
      <c r="G142" s="24">
        <f>IF('Respect vie'!K143="oui",100,0)</f>
        <v>0</v>
      </c>
      <c r="H142" s="24">
        <f>IF('Respect vie'!L143="oui",100,0)</f>
        <v>0</v>
      </c>
      <c r="I142" s="24">
        <f>IF('Respect vie'!M143="oui",100,0)</f>
        <v>0</v>
      </c>
      <c r="J142" s="47">
        <f>SUM(R142)</f>
        <v>17.766072793763705</v>
      </c>
      <c r="K142" s="48"/>
      <c r="L142" s="24">
        <f>IF('Qualité de vie'!B142="oui",0,100)</f>
        <v>100</v>
      </c>
      <c r="M142" s="24">
        <v>0</v>
      </c>
      <c r="N142" s="49">
        <f>SUM('Qualité de vie'!F142)</f>
        <v>0</v>
      </c>
      <c r="O142" s="22"/>
      <c r="P142" s="22">
        <v>0</v>
      </c>
      <c r="Q142" s="22">
        <f>IF('Qualité de vie'!I142="oui",100,0)</f>
        <v>0</v>
      </c>
      <c r="R142" s="50">
        <f>SUM('Bulletin (détails)'!B142*'Bulletin (détails)'!$B$4+C142*$C$4+'Bulletin (détails)'!D142*'Bulletin (détails)'!$D$4+'Bulletin (détails)'!E142*'Bulletin (détails)'!$E$4+'Bulletin (détails)'!F142*'Bulletin (détails)'!$F$4+'Bulletin (détails)'!G142*'Bulletin (détails)'!$G$4+'Bulletin (détails)'!H142*'Bulletin (détails)'!$H$4+'Bulletin (détails)'!I142*'Bulletin (détails)'!$I$4)</f>
        <v>17.766072793763705</v>
      </c>
      <c r="S142" s="51"/>
      <c r="T142" s="52">
        <f>SUM(J142*0.5+L142*0.25+M142*0.05+N142*0.05+O142*0.05+P142*0.05+Q142*0.05)</f>
        <v>33.88303639688185</v>
      </c>
      <c r="V142" s="25" t="str">
        <f>'Respect vie'!O143</f>
        <v>Mongolia</v>
      </c>
    </row>
    <row r="143" spans="1:22" ht="9">
      <c r="A143" s="25" t="str">
        <f>'Respect vie'!A144</f>
        <v>Monténégro (le)</v>
      </c>
      <c r="B143" s="24">
        <v>0</v>
      </c>
      <c r="C143" s="25">
        <v>0</v>
      </c>
      <c r="D143" s="24">
        <f>IF('Respect vie'!H144="non",100,0)</f>
        <v>100</v>
      </c>
      <c r="E143" s="24">
        <f>IF('Respect vie'!I144="oui",100,0)</f>
        <v>100</v>
      </c>
      <c r="F143" s="24">
        <f>IF('Respect vie'!J144="non",0,100)</f>
        <v>100</v>
      </c>
      <c r="G143" s="24">
        <f>IF('Respect vie'!K144="oui",100,0)</f>
        <v>0</v>
      </c>
      <c r="H143" s="24">
        <f>IF('Respect vie'!L144="oui",100,0)</f>
        <v>0</v>
      </c>
      <c r="I143" s="24">
        <f>IF('Respect vie'!M144="oui",100,0)</f>
        <v>0</v>
      </c>
      <c r="J143" s="47">
        <f>SUM(R143)</f>
        <v>17.766072793763705</v>
      </c>
      <c r="K143" s="48"/>
      <c r="L143" s="24">
        <f>IF('Qualité de vie'!B143="oui",0,100)</f>
        <v>0</v>
      </c>
      <c r="M143" s="24">
        <v>0</v>
      </c>
      <c r="N143" s="49">
        <f>SUM('Qualité de vie'!F143)</f>
        <v>69.80625</v>
      </c>
      <c r="O143" s="22">
        <f>SUM('Qualité de vie'!G143)</f>
        <v>27</v>
      </c>
      <c r="P143" s="22">
        <v>0</v>
      </c>
      <c r="Q143" s="22">
        <f>IF('Qualité de vie'!I143="oui",100,0)</f>
        <v>0</v>
      </c>
      <c r="R143" s="50">
        <f>SUM('Bulletin (détails)'!B143*'Bulletin (détails)'!$B$4+C143*$C$4+'Bulletin (détails)'!D143*'Bulletin (détails)'!$D$4+'Bulletin (détails)'!E143*'Bulletin (détails)'!$E$4+'Bulletin (détails)'!F143*'Bulletin (détails)'!$F$4+'Bulletin (détails)'!G143*'Bulletin (détails)'!$G$4+'Bulletin (détails)'!H143*'Bulletin (détails)'!$H$4+'Bulletin (détails)'!I143*'Bulletin (détails)'!$I$4)</f>
        <v>17.766072793763705</v>
      </c>
      <c r="S143" s="51"/>
      <c r="T143" s="52">
        <f>SUM(J143*0.5+L143*0.25+M143*0.05+N143*0.05+O143*0.05+P143*0.05+Q143*0.05)</f>
        <v>13.723348896881852</v>
      </c>
      <c r="V143" s="25" t="str">
        <f>'Respect vie'!O144</f>
        <v>Montenegro</v>
      </c>
    </row>
    <row r="144" spans="1:22" ht="9">
      <c r="A144" s="25" t="str">
        <f>'Respect vie'!A145</f>
        <v>Montserrat</v>
      </c>
      <c r="B144" s="24">
        <v>0</v>
      </c>
      <c r="C144" s="25">
        <v>0</v>
      </c>
      <c r="D144" s="24">
        <f>IF('Respect vie'!H145="non",100,0)</f>
        <v>100</v>
      </c>
      <c r="E144" s="24">
        <f>IF('Respect vie'!I145="oui",100,0)</f>
        <v>0</v>
      </c>
      <c r="F144" s="24">
        <f>IF('Respect vie'!J145="non",0,100)</f>
        <v>100</v>
      </c>
      <c r="G144" s="24">
        <f>IF('Respect vie'!K145="oui",100,0)</f>
        <v>0</v>
      </c>
      <c r="H144" s="24">
        <f>IF('Respect vie'!L145="oui",100,0)</f>
        <v>0</v>
      </c>
      <c r="I144" s="24">
        <f>IF('Respect vie'!M145="oui",100,0)</f>
        <v>0</v>
      </c>
      <c r="J144" s="47">
        <f>SUM(R144)</f>
        <v>9.238157737670042</v>
      </c>
      <c r="K144" s="48"/>
      <c r="L144" s="24">
        <f>IF('Qualité de vie'!B144="oui",0,100)</f>
        <v>100</v>
      </c>
      <c r="M144" s="24">
        <v>0</v>
      </c>
      <c r="N144" s="49">
        <f>SUM('Qualité de vie'!F144)</f>
        <v>67.671</v>
      </c>
      <c r="O144" s="22">
        <f>SUM('Qualité de vie'!G144)</f>
        <v>40</v>
      </c>
      <c r="P144" s="22">
        <v>0</v>
      </c>
      <c r="Q144" s="22">
        <f>IF('Qualité de vie'!I144="oui",100,0)</f>
        <v>0</v>
      </c>
      <c r="R144" s="50">
        <f>SUM('Bulletin (détails)'!B144*'Bulletin (détails)'!$B$4+C144*$C$4+'Bulletin (détails)'!D144*'Bulletin (détails)'!$D$4+'Bulletin (détails)'!E144*'Bulletin (détails)'!$E$4+'Bulletin (détails)'!F144*'Bulletin (détails)'!$F$4+'Bulletin (détails)'!G144*'Bulletin (détails)'!$G$4+'Bulletin (détails)'!H144*'Bulletin (détails)'!$H$4+'Bulletin (détails)'!I144*'Bulletin (détails)'!$I$4)</f>
        <v>9.238157737670042</v>
      </c>
      <c r="S144" s="51"/>
      <c r="T144" s="52">
        <f>SUM(J144*0.5+L144*0.25+M144*0.05+N144*0.05+O144*0.05+P144*0.05+Q144*0.05)</f>
        <v>35.002628868835025</v>
      </c>
      <c r="V144" s="25" t="str">
        <f>'Respect vie'!O145</f>
        <v>Montserrat</v>
      </c>
    </row>
    <row r="145" spans="1:22" ht="9">
      <c r="A145" s="25" t="str">
        <f>'Respect vie'!A146</f>
        <v>Mozambique</v>
      </c>
      <c r="B145" s="24">
        <v>0</v>
      </c>
      <c r="C145" s="25">
        <v>0</v>
      </c>
      <c r="D145" s="24">
        <f>IF('Respect vie'!H146="non",100,0)</f>
        <v>100</v>
      </c>
      <c r="E145" s="24">
        <f>IF('Respect vie'!I146="oui",100,0)</f>
        <v>0</v>
      </c>
      <c r="F145" s="24">
        <f>IF('Respect vie'!J146="non",0,100)</f>
        <v>100</v>
      </c>
      <c r="G145" s="24">
        <f>IF('Respect vie'!K146="oui",100,0)</f>
        <v>0</v>
      </c>
      <c r="H145" s="24">
        <f>IF('Respect vie'!L146="oui",100,0)</f>
        <v>0</v>
      </c>
      <c r="I145" s="24">
        <f>IF('Respect vie'!M146="oui",100,0)</f>
        <v>0</v>
      </c>
      <c r="J145" s="47">
        <f>SUM(R145)</f>
        <v>9.238157737670042</v>
      </c>
      <c r="K145" s="48"/>
      <c r="L145" s="24">
        <f>IF('Qualité de vie'!B145="oui",0,100)</f>
        <v>100</v>
      </c>
      <c r="M145" s="24">
        <v>0</v>
      </c>
      <c r="N145" s="49">
        <f>SUM('Qualité de vie'!F145)</f>
        <v>93.29400000000001</v>
      </c>
      <c r="O145" s="22"/>
      <c r="P145" s="22">
        <v>0</v>
      </c>
      <c r="Q145" s="22">
        <f>IF('Qualité de vie'!I145="oui",100,0)</f>
        <v>0</v>
      </c>
      <c r="R145" s="50">
        <f>SUM('Bulletin (détails)'!B145*'Bulletin (détails)'!$B$4+C145*$C$4+'Bulletin (détails)'!D145*'Bulletin (détails)'!$D$4+'Bulletin (détails)'!E145*'Bulletin (détails)'!$E$4+'Bulletin (détails)'!F145*'Bulletin (détails)'!$F$4+'Bulletin (détails)'!G145*'Bulletin (détails)'!$G$4+'Bulletin (détails)'!H145*'Bulletin (détails)'!$H$4+'Bulletin (détails)'!I145*'Bulletin (détails)'!$I$4)</f>
        <v>9.238157737670042</v>
      </c>
      <c r="S145" s="51"/>
      <c r="T145" s="52">
        <f>SUM(J145*0.5+L145*0.25+M145*0.05+N145*0.05+O145*0.05+P145*0.05+Q145*0.05)</f>
        <v>34.28377886883502</v>
      </c>
      <c r="V145" s="25" t="str">
        <f>'Respect vie'!O146</f>
        <v>Mozambique</v>
      </c>
    </row>
    <row r="146" spans="1:22" ht="9">
      <c r="A146" s="25" t="str">
        <f>'Respect vie'!A147</f>
        <v>Myanmar (Ex-Birmanie)</v>
      </c>
      <c r="B146" s="24">
        <v>0</v>
      </c>
      <c r="C146" s="25">
        <v>0</v>
      </c>
      <c r="D146" s="24">
        <f>IF('Respect vie'!H147="non",100,0)</f>
        <v>0</v>
      </c>
      <c r="E146" s="24">
        <f>IF('Respect vie'!I147="oui",100,0)</f>
        <v>0</v>
      </c>
      <c r="F146" s="24">
        <f>IF('Respect vie'!J147="non",0,100)</f>
        <v>100</v>
      </c>
      <c r="G146" s="24">
        <f>IF('Respect vie'!K147="oui",100,0)</f>
        <v>0</v>
      </c>
      <c r="H146" s="24">
        <f>IF('Respect vie'!L147="oui",100,0)</f>
        <v>0</v>
      </c>
      <c r="I146" s="24">
        <f>IF('Respect vie'!M147="oui",100,0)</f>
        <v>0</v>
      </c>
      <c r="J146" s="47">
        <f>SUM(R146)</f>
        <v>0.7102426815763763</v>
      </c>
      <c r="K146" s="48"/>
      <c r="L146" s="24">
        <f>IF('Qualité de vie'!B146="oui",0,100)</f>
        <v>0</v>
      </c>
      <c r="M146" s="24">
        <v>0</v>
      </c>
      <c r="N146" s="49">
        <f>SUM('Qualité de vie'!F146)</f>
        <v>79.16850000000001</v>
      </c>
      <c r="O146" s="22">
        <f>SUM('Qualité de vie'!G146)</f>
        <v>27</v>
      </c>
      <c r="P146" s="22">
        <v>0</v>
      </c>
      <c r="Q146" s="22">
        <f>IF('Qualité de vie'!I146="oui",100,0)</f>
        <v>0</v>
      </c>
      <c r="R146" s="50">
        <f>SUM('Bulletin (détails)'!B146*'Bulletin (détails)'!$B$4+C146*$C$4+'Bulletin (détails)'!D146*'Bulletin (détails)'!$D$4+'Bulletin (détails)'!E146*'Bulletin (détails)'!$E$4+'Bulletin (détails)'!F146*'Bulletin (détails)'!$F$4+'Bulletin (détails)'!G146*'Bulletin (détails)'!$G$4+'Bulletin (détails)'!H146*'Bulletin (détails)'!$H$4+'Bulletin (détails)'!I146*'Bulletin (détails)'!$I$4)</f>
        <v>0.7102426815763763</v>
      </c>
      <c r="S146" s="51"/>
      <c r="T146" s="52">
        <f>SUM(J146*0.5+L146*0.25+M146*0.05+N146*0.05+O146*0.05+P146*0.05+Q146*0.05)</f>
        <v>5.663546340788189</v>
      </c>
      <c r="V146" s="25" t="str">
        <f>'Respect vie'!O147</f>
        <v>Myanmar</v>
      </c>
    </row>
    <row r="147" spans="1:22" ht="9">
      <c r="A147" s="25" t="str">
        <f>'Respect vie'!A148</f>
        <v>Namibie</v>
      </c>
      <c r="B147" s="24">
        <v>0</v>
      </c>
      <c r="C147" s="25">
        <v>0</v>
      </c>
      <c r="D147" s="24">
        <f>IF('Respect vie'!H148="non",100,0)</f>
        <v>100</v>
      </c>
      <c r="E147" s="24">
        <f>IF('Respect vie'!I148="oui",100,0)</f>
        <v>100</v>
      </c>
      <c r="F147" s="24">
        <f>IF('Respect vie'!J148="non",0,100)</f>
        <v>100</v>
      </c>
      <c r="G147" s="24">
        <f>IF('Respect vie'!K148="oui",100,0)</f>
        <v>0</v>
      </c>
      <c r="H147" s="24">
        <f>IF('Respect vie'!L148="oui",100,0)</f>
        <v>0</v>
      </c>
      <c r="I147" s="24">
        <f>IF('Respect vie'!M148="oui",100,0)</f>
        <v>0</v>
      </c>
      <c r="J147" s="47">
        <f>SUM(R147)</f>
        <v>17.766072793763705</v>
      </c>
      <c r="K147" s="48"/>
      <c r="L147" s="24">
        <f>IF('Qualité de vie'!B147="oui",0,100)</f>
        <v>0</v>
      </c>
      <c r="M147" s="24">
        <v>0</v>
      </c>
      <c r="N147" s="49">
        <f>SUM('Qualité de vie'!F147)</f>
        <v>27.594</v>
      </c>
      <c r="O147" s="22">
        <f>SUM('Qualité de vie'!G147)</f>
        <v>15</v>
      </c>
      <c r="P147" s="22">
        <v>0</v>
      </c>
      <c r="Q147" s="22">
        <f>IF('Qualité de vie'!I147="oui",100,0)</f>
        <v>0</v>
      </c>
      <c r="R147" s="50">
        <f>SUM('Bulletin (détails)'!B147*'Bulletin (détails)'!$B$4+C147*$C$4+'Bulletin (détails)'!D147*'Bulletin (détails)'!$D$4+'Bulletin (détails)'!E147*'Bulletin (détails)'!$E$4+'Bulletin (détails)'!F147*'Bulletin (détails)'!$F$4+'Bulletin (détails)'!G147*'Bulletin (détails)'!$G$4+'Bulletin (détails)'!H147*'Bulletin (détails)'!$H$4+'Bulletin (détails)'!I147*'Bulletin (détails)'!$I$4)</f>
        <v>17.766072793763705</v>
      </c>
      <c r="S147" s="51"/>
      <c r="T147" s="52">
        <f>SUM(J147*0.5+L147*0.25+M147*0.05+N147*0.05+O147*0.05+P147*0.05+Q147*0.05)</f>
        <v>11.012736396881852</v>
      </c>
      <c r="V147" s="25" t="str">
        <f>'Respect vie'!O148</f>
        <v>Namibia</v>
      </c>
    </row>
    <row r="148" spans="1:22" ht="9">
      <c r="A148" s="25" t="str">
        <f>'Respect vie'!A149</f>
        <v>Nauru</v>
      </c>
      <c r="B148" s="24">
        <v>0</v>
      </c>
      <c r="C148" s="25">
        <v>0</v>
      </c>
      <c r="D148" s="24">
        <f>IF('Respect vie'!H149="non",100,0)</f>
        <v>100</v>
      </c>
      <c r="E148" s="24">
        <f>IF('Respect vie'!I149="oui",100,0)</f>
        <v>100</v>
      </c>
      <c r="F148" s="24">
        <f>IF('Respect vie'!J149="non",0,100)</f>
        <v>100</v>
      </c>
      <c r="G148" s="24">
        <f>IF('Respect vie'!K149="oui",100,0)</f>
        <v>0</v>
      </c>
      <c r="H148" s="24">
        <f>IF('Respect vie'!L149="oui",100,0)</f>
        <v>0</v>
      </c>
      <c r="I148" s="24">
        <f>IF('Respect vie'!M149="oui",100,0)</f>
        <v>0</v>
      </c>
      <c r="J148" s="47">
        <f>SUM(R148)</f>
        <v>17.766072793763705</v>
      </c>
      <c r="K148" s="48"/>
      <c r="L148" s="24">
        <f>IF('Qualité de vie'!B148="oui",0,100)</f>
        <v>0</v>
      </c>
      <c r="M148" s="24">
        <v>0</v>
      </c>
      <c r="N148" s="49">
        <f>SUM('Qualité de vie'!F148)</f>
        <v>94.608</v>
      </c>
      <c r="O148" s="22">
        <f>SUM('Qualité de vie'!G148)</f>
        <v>44</v>
      </c>
      <c r="P148" s="22">
        <v>0</v>
      </c>
      <c r="Q148" s="22">
        <f>IF('Qualité de vie'!I148="oui",100,0)</f>
        <v>0</v>
      </c>
      <c r="R148" s="50">
        <f>SUM('Bulletin (détails)'!B148*'Bulletin (détails)'!$B$4+C148*$C$4+'Bulletin (détails)'!D148*'Bulletin (détails)'!$D$4+'Bulletin (détails)'!E148*'Bulletin (détails)'!$E$4+'Bulletin (détails)'!F148*'Bulletin (détails)'!$F$4+'Bulletin (détails)'!G148*'Bulletin (détails)'!$G$4+'Bulletin (détails)'!H148*'Bulletin (détails)'!$H$4+'Bulletin (détails)'!I148*'Bulletin (détails)'!$I$4)</f>
        <v>17.766072793763705</v>
      </c>
      <c r="S148" s="51"/>
      <c r="T148" s="52">
        <f>SUM(J148*0.5+L148*0.25+M148*0.05+N148*0.05+O148*0.05+P148*0.05+Q148*0.05)</f>
        <v>15.813436396881851</v>
      </c>
      <c r="V148" s="25" t="str">
        <f>'Respect vie'!O149</f>
        <v>Nauru</v>
      </c>
    </row>
    <row r="149" spans="1:22" ht="9">
      <c r="A149" s="25" t="str">
        <f>'Respect vie'!A150</f>
        <v>Népal</v>
      </c>
      <c r="B149" s="24">
        <v>0</v>
      </c>
      <c r="C149" s="25">
        <v>0</v>
      </c>
      <c r="D149" s="24">
        <f>IF('Respect vie'!H150="non",100,0)</f>
        <v>0</v>
      </c>
      <c r="E149" s="24">
        <f>IF('Respect vie'!I150="oui",100,0)</f>
        <v>0</v>
      </c>
      <c r="F149" s="24">
        <f>IF('Respect vie'!J150="non",0,100)</f>
        <v>100</v>
      </c>
      <c r="G149" s="24">
        <f>IF('Respect vie'!K150="oui",100,0)</f>
        <v>0</v>
      </c>
      <c r="H149" s="24">
        <f>IF('Respect vie'!L150="oui",100,0)</f>
        <v>0</v>
      </c>
      <c r="I149" s="24">
        <f>IF('Respect vie'!M150="oui",100,0)</f>
        <v>0</v>
      </c>
      <c r="J149" s="47">
        <f>SUM(R149)</f>
        <v>0.7102426815763763</v>
      </c>
      <c r="K149" s="48"/>
      <c r="L149" s="24">
        <f>IF('Qualité de vie'!B149="oui",0,100)</f>
        <v>100</v>
      </c>
      <c r="M149" s="24">
        <v>0</v>
      </c>
      <c r="N149" s="49">
        <f>SUM('Qualité de vie'!F149)</f>
        <v>0</v>
      </c>
      <c r="O149" s="22"/>
      <c r="P149" s="22">
        <v>0</v>
      </c>
      <c r="Q149" s="22">
        <f>IF('Qualité de vie'!I149="oui",100,0)</f>
        <v>0</v>
      </c>
      <c r="R149" s="50">
        <f>SUM('Bulletin (détails)'!B149*'Bulletin (détails)'!$B$4+C149*$C$4+'Bulletin (détails)'!D149*'Bulletin (détails)'!$D$4+'Bulletin (détails)'!E149*'Bulletin (détails)'!$E$4+'Bulletin (détails)'!F149*'Bulletin (détails)'!$F$4+'Bulletin (détails)'!G149*'Bulletin (détails)'!$G$4+'Bulletin (détails)'!H149*'Bulletin (détails)'!$H$4+'Bulletin (détails)'!I149*'Bulletin (détails)'!$I$4)</f>
        <v>0.7102426815763763</v>
      </c>
      <c r="S149" s="51"/>
      <c r="T149" s="52">
        <f>SUM(J149*0.5+L149*0.25+M149*0.05+N149*0.05+O149*0.05+P149*0.05+Q149*0.05)</f>
        <v>25.355121340788187</v>
      </c>
      <c r="V149" s="25" t="str">
        <f>'Respect vie'!O150</f>
        <v>Nepal</v>
      </c>
    </row>
    <row r="150" spans="1:22" ht="9">
      <c r="A150" s="25" t="str">
        <f>'Respect vie'!A151</f>
        <v>Nicaragua</v>
      </c>
      <c r="B150" s="24">
        <v>0</v>
      </c>
      <c r="C150" s="25">
        <v>0</v>
      </c>
      <c r="D150" s="24">
        <f>IF('Respect vie'!H151="non",100,0)</f>
        <v>100</v>
      </c>
      <c r="E150" s="24">
        <f>IF('Respect vie'!I151="oui",100,0)</f>
        <v>0</v>
      </c>
      <c r="F150" s="24">
        <f>IF('Respect vie'!J151="non",0,100)</f>
        <v>100</v>
      </c>
      <c r="G150" s="24">
        <f>IF('Respect vie'!K151="oui",100,0)</f>
        <v>0</v>
      </c>
      <c r="H150" s="24">
        <f>IF('Respect vie'!L151="oui",100,0)</f>
        <v>0</v>
      </c>
      <c r="I150" s="24">
        <f>IF('Respect vie'!M151="oui",100,0)</f>
        <v>0</v>
      </c>
      <c r="J150" s="47">
        <f>SUM(R150)</f>
        <v>9.238157737670042</v>
      </c>
      <c r="K150" s="48"/>
      <c r="L150" s="24">
        <f>IF('Qualité de vie'!B150="oui",0,100)</f>
        <v>0</v>
      </c>
      <c r="M150" s="24">
        <v>0</v>
      </c>
      <c r="N150" s="49">
        <f>SUM('Qualité de vie'!F150)</f>
        <v>67.83525</v>
      </c>
      <c r="O150" s="22">
        <f>SUM('Qualité de vie'!G150)</f>
        <v>22</v>
      </c>
      <c r="P150" s="22">
        <v>0</v>
      </c>
      <c r="Q150" s="22">
        <f>IF('Qualité de vie'!I150="oui",100,0)</f>
        <v>0</v>
      </c>
      <c r="R150" s="50">
        <f>SUM('Bulletin (détails)'!B150*'Bulletin (détails)'!$B$4+C150*$C$4+'Bulletin (détails)'!D150*'Bulletin (détails)'!$D$4+'Bulletin (détails)'!E150*'Bulletin (détails)'!$E$4+'Bulletin (détails)'!F150*'Bulletin (détails)'!$F$4+'Bulletin (détails)'!G150*'Bulletin (détails)'!$G$4+'Bulletin (détails)'!H150*'Bulletin (détails)'!$H$4+'Bulletin (détails)'!I150*'Bulletin (détails)'!$I$4)</f>
        <v>9.238157737670042</v>
      </c>
      <c r="S150" s="51"/>
      <c r="T150" s="52">
        <f>SUM(J150*0.5+L150*0.25+M150*0.05+N150*0.05+O150*0.05+P150*0.05+Q150*0.05)</f>
        <v>9.11084136883502</v>
      </c>
      <c r="V150" s="25" t="str">
        <f>'Respect vie'!O151</f>
        <v>Nicaragua</v>
      </c>
    </row>
    <row r="151" spans="1:22" ht="9">
      <c r="A151" s="25" t="str">
        <f>'Respect vie'!A152</f>
        <v>Niger</v>
      </c>
      <c r="B151" s="24">
        <v>0</v>
      </c>
      <c r="C151" s="25">
        <v>0</v>
      </c>
      <c r="D151" s="24">
        <f>IF('Respect vie'!H152="non",100,0)</f>
        <v>100</v>
      </c>
      <c r="E151" s="24">
        <f>IF('Respect vie'!I152="oui",100,0)</f>
        <v>100</v>
      </c>
      <c r="F151" s="24">
        <f>IF('Respect vie'!J152="non",0,100)</f>
        <v>100</v>
      </c>
      <c r="G151" s="24">
        <f>IF('Respect vie'!K152="oui",100,0)</f>
        <v>0</v>
      </c>
      <c r="H151" s="24">
        <f>IF('Respect vie'!L152="oui",100,0)</f>
        <v>0</v>
      </c>
      <c r="I151" s="24">
        <f>IF('Respect vie'!M152="oui",100,0)</f>
        <v>0</v>
      </c>
      <c r="J151" s="47">
        <f>SUM(R151)</f>
        <v>17.766072793763705</v>
      </c>
      <c r="K151" s="48"/>
      <c r="L151" s="24">
        <f>IF('Qualité de vie'!B151="oui",0,100)</f>
        <v>100</v>
      </c>
      <c r="M151" s="24">
        <v>0</v>
      </c>
      <c r="N151" s="49">
        <f>SUM('Qualité de vie'!F151)</f>
        <v>77.30919</v>
      </c>
      <c r="O151" s="22">
        <f>SUM('Qualité de vie'!G151)</f>
        <v>25</v>
      </c>
      <c r="P151" s="22">
        <v>0</v>
      </c>
      <c r="Q151" s="22">
        <f>IF('Qualité de vie'!I151="oui",100,0)</f>
        <v>0</v>
      </c>
      <c r="R151" s="50">
        <f>SUM('Bulletin (détails)'!B151*'Bulletin (détails)'!$B$4+C151*$C$4+'Bulletin (détails)'!D151*'Bulletin (détails)'!$D$4+'Bulletin (détails)'!E151*'Bulletin (détails)'!$E$4+'Bulletin (détails)'!F151*'Bulletin (détails)'!$F$4+'Bulletin (détails)'!G151*'Bulletin (détails)'!$G$4+'Bulletin (détails)'!H151*'Bulletin (détails)'!$H$4+'Bulletin (détails)'!I151*'Bulletin (détails)'!$I$4)</f>
        <v>17.766072793763705</v>
      </c>
      <c r="S151" s="51"/>
      <c r="T151" s="52">
        <f>SUM(J151*0.5+L151*0.25+M151*0.05+N151*0.05+O151*0.05+P151*0.05+Q151*0.05)</f>
        <v>38.99849589688185</v>
      </c>
      <c r="V151" s="25" t="str">
        <f>'Respect vie'!O152</f>
        <v>Niger</v>
      </c>
    </row>
    <row r="152" spans="1:22" ht="9">
      <c r="A152" s="25" t="str">
        <f>'Respect vie'!A153</f>
        <v>Nigéria</v>
      </c>
      <c r="B152" s="24">
        <v>0</v>
      </c>
      <c r="C152" s="25">
        <v>0</v>
      </c>
      <c r="D152" s="24">
        <f>IF('Respect vie'!H153="non",100,0)</f>
        <v>0</v>
      </c>
      <c r="E152" s="24">
        <f>IF('Respect vie'!I153="oui",100,0)</f>
        <v>100</v>
      </c>
      <c r="F152" s="24">
        <f>IF('Respect vie'!J153="non",0,100)</f>
        <v>100</v>
      </c>
      <c r="G152" s="24">
        <f>IF('Respect vie'!K153="oui",100,0)</f>
        <v>0</v>
      </c>
      <c r="H152" s="24">
        <f>IF('Respect vie'!L153="oui",100,0)</f>
        <v>0</v>
      </c>
      <c r="I152" s="24">
        <f>IF('Respect vie'!M153="oui",100,0)</f>
        <v>0</v>
      </c>
      <c r="J152" s="47">
        <f>SUM(R152)</f>
        <v>9.238157737670042</v>
      </c>
      <c r="K152" s="48"/>
      <c r="L152" s="24">
        <f>IF('Qualité de vie'!B152="oui",0,100)</f>
        <v>100</v>
      </c>
      <c r="M152" s="24">
        <v>0</v>
      </c>
      <c r="N152" s="49">
        <f>SUM('Qualité de vie'!F152)</f>
        <v>91.6515</v>
      </c>
      <c r="O152" s="22">
        <f>SUM('Qualité de vie'!G152)</f>
        <v>25</v>
      </c>
      <c r="P152" s="22">
        <v>0</v>
      </c>
      <c r="Q152" s="22">
        <f>IF('Qualité de vie'!I152="oui",100,0)</f>
        <v>0</v>
      </c>
      <c r="R152" s="50">
        <f>SUM('Bulletin (détails)'!B152*'Bulletin (détails)'!$B$4+C152*$C$4+'Bulletin (détails)'!D152*'Bulletin (détails)'!$D$4+'Bulletin (détails)'!E152*'Bulletin (détails)'!$E$4+'Bulletin (détails)'!F152*'Bulletin (détails)'!$F$4+'Bulletin (détails)'!G152*'Bulletin (détails)'!$G$4+'Bulletin (détails)'!H152*'Bulletin (détails)'!$H$4+'Bulletin (détails)'!I152*'Bulletin (détails)'!$I$4)</f>
        <v>9.238157737670042</v>
      </c>
      <c r="S152" s="51"/>
      <c r="T152" s="52">
        <f>SUM(J152*0.5+L152*0.25+M152*0.05+N152*0.05+O152*0.05+P152*0.05+Q152*0.05)</f>
        <v>35.451653868835024</v>
      </c>
      <c r="V152" s="25" t="str">
        <f>'Respect vie'!O153</f>
        <v>Nigeria</v>
      </c>
    </row>
    <row r="153" spans="1:22" ht="9">
      <c r="A153" s="25" t="str">
        <f>'Respect vie'!A154</f>
        <v>Nioué</v>
      </c>
      <c r="B153" s="24">
        <v>0</v>
      </c>
      <c r="C153" s="25">
        <v>0</v>
      </c>
      <c r="D153" s="24">
        <f>IF('Respect vie'!H154="non",100,0)</f>
        <v>100</v>
      </c>
      <c r="E153" s="24">
        <f>IF('Respect vie'!I154="oui",100,0)</f>
        <v>0</v>
      </c>
      <c r="F153" s="24">
        <f>IF('Respect vie'!J154="non",0,100)</f>
        <v>100</v>
      </c>
      <c r="G153" s="24">
        <f>IF('Respect vie'!K154="oui",100,0)</f>
        <v>0</v>
      </c>
      <c r="H153" s="24">
        <f>IF('Respect vie'!L154="oui",100,0)</f>
        <v>0</v>
      </c>
      <c r="I153" s="24">
        <f>IF('Respect vie'!M154="oui",100,0)</f>
        <v>0</v>
      </c>
      <c r="J153" s="47">
        <f>SUM(R153)</f>
        <v>9.238157737670042</v>
      </c>
      <c r="K153" s="48"/>
      <c r="L153" s="24">
        <f>IF('Qualité de vie'!B153="oui",0,100)</f>
        <v>0</v>
      </c>
      <c r="M153" s="24">
        <v>0</v>
      </c>
      <c r="N153" s="49">
        <f>SUM('Qualité de vie'!F153)</f>
        <v>56.2392</v>
      </c>
      <c r="O153" s="22">
        <f>SUM('Qualité de vie'!G153)</f>
        <v>24</v>
      </c>
      <c r="P153" s="22">
        <v>0</v>
      </c>
      <c r="Q153" s="22">
        <f>IF('Qualité de vie'!I153="oui",100,0)</f>
        <v>0</v>
      </c>
      <c r="R153" s="50">
        <f>SUM('Bulletin (détails)'!B153*'Bulletin (détails)'!$B$4+C153*$C$4+'Bulletin (détails)'!D153*'Bulletin (détails)'!$D$4+'Bulletin (détails)'!E153*'Bulletin (détails)'!$E$4+'Bulletin (détails)'!F153*'Bulletin (détails)'!$F$4+'Bulletin (détails)'!G153*'Bulletin (détails)'!$G$4+'Bulletin (détails)'!H153*'Bulletin (détails)'!$H$4+'Bulletin (détails)'!I153*'Bulletin (détails)'!$I$4)</f>
        <v>9.238157737670042</v>
      </c>
      <c r="S153" s="51"/>
      <c r="T153" s="52">
        <f>SUM(J153*0.5+L153*0.25+M153*0.05+N153*0.05+O153*0.05+P153*0.05+Q153*0.05)</f>
        <v>8.63103886883502</v>
      </c>
      <c r="V153" s="25" t="str">
        <f>'Respect vie'!O154</f>
        <v>Niue</v>
      </c>
    </row>
    <row r="154" spans="1:22" ht="9">
      <c r="A154" s="25" t="str">
        <f>'Respect vie'!A155</f>
        <v>Norvège</v>
      </c>
      <c r="B154" s="24">
        <v>0</v>
      </c>
      <c r="C154" s="25">
        <v>0</v>
      </c>
      <c r="D154" s="24">
        <f>IF('Respect vie'!H155="non",100,0)</f>
        <v>100</v>
      </c>
      <c r="E154" s="24">
        <f>IF('Respect vie'!I155="oui",100,0)</f>
        <v>100</v>
      </c>
      <c r="F154" s="24">
        <f>IF('Respect vie'!J155="non",0,100)</f>
        <v>0</v>
      </c>
      <c r="G154" s="24">
        <f>IF('Respect vie'!K155="oui",100,0)</f>
        <v>0</v>
      </c>
      <c r="H154" s="24">
        <f>IF('Respect vie'!L155="oui",100,0)</f>
        <v>0</v>
      </c>
      <c r="I154" s="24">
        <f>IF('Respect vie'!M155="oui",100,0)</f>
        <v>0</v>
      </c>
      <c r="J154" s="47">
        <f>SUM(R154)</f>
        <v>17.05583011218733</v>
      </c>
      <c r="K154" s="48"/>
      <c r="L154" s="24">
        <f>IF('Qualité de vie'!B154="oui",0,100)</f>
        <v>100</v>
      </c>
      <c r="M154" s="24">
        <v>0</v>
      </c>
      <c r="N154" s="49">
        <f>SUM('Qualité de vie'!F154)</f>
        <v>0</v>
      </c>
      <c r="O154" s="22"/>
      <c r="P154" s="22">
        <v>0</v>
      </c>
      <c r="Q154" s="22">
        <f>IF('Qualité de vie'!I154="oui",100,0)</f>
        <v>100</v>
      </c>
      <c r="R154" s="50">
        <f>SUM('Bulletin (détails)'!B154*'Bulletin (détails)'!$B$4+C154*$C$4+'Bulletin (détails)'!D154*'Bulletin (détails)'!$D$4+'Bulletin (détails)'!E154*'Bulletin (détails)'!$E$4+'Bulletin (détails)'!F154*'Bulletin (détails)'!$F$4+'Bulletin (détails)'!G154*'Bulletin (détails)'!$G$4+'Bulletin (détails)'!H154*'Bulletin (détails)'!$H$4+'Bulletin (détails)'!I154*'Bulletin (détails)'!$I$4)</f>
        <v>17.05583011218733</v>
      </c>
      <c r="S154" s="51"/>
      <c r="T154" s="52">
        <f>SUM(J154*0.5+L154*0.25+M154*0.05+N154*0.05+O154*0.05+P154*0.05+Q154*0.05)</f>
        <v>38.52791505609366</v>
      </c>
      <c r="V154" s="25" t="str">
        <f>'Respect vie'!O155</f>
        <v>Norway</v>
      </c>
    </row>
    <row r="155" spans="1:22" ht="9">
      <c r="A155" s="25" t="str">
        <f>'Respect vie'!A156</f>
        <v>Nouvelle-Calédonie (France)</v>
      </c>
      <c r="B155" s="24">
        <v>0</v>
      </c>
      <c r="C155" s="25">
        <v>0</v>
      </c>
      <c r="D155" s="24">
        <f>IF('Respect vie'!H156="non",100,0)</f>
        <v>100</v>
      </c>
      <c r="E155" s="24">
        <f>IF('Respect vie'!I156="oui",100,0)</f>
        <v>0</v>
      </c>
      <c r="F155" s="24">
        <f>IF('Respect vie'!J156="non",0,100)</f>
        <v>100</v>
      </c>
      <c r="G155" s="24">
        <f>IF('Respect vie'!K156="oui",100,0)</f>
        <v>0</v>
      </c>
      <c r="H155" s="24">
        <f>IF('Respect vie'!L156="oui",100,0)</f>
        <v>0</v>
      </c>
      <c r="I155" s="24">
        <f>IF('Respect vie'!M156="oui",100,0)</f>
        <v>0</v>
      </c>
      <c r="J155" s="47">
        <f>SUM(R155)</f>
        <v>9.238157737670042</v>
      </c>
      <c r="K155" s="48"/>
      <c r="L155" s="24">
        <f>IF('Qualité de vie'!B155="oui",0,100)</f>
        <v>100</v>
      </c>
      <c r="M155" s="24">
        <v>0</v>
      </c>
      <c r="N155" s="49">
        <f>SUM('Qualité de vie'!F155)</f>
        <v>99.864</v>
      </c>
      <c r="O155" s="22">
        <f>SUM('Qualité de vie'!G155)</f>
        <v>90</v>
      </c>
      <c r="P155" s="22">
        <v>0</v>
      </c>
      <c r="Q155" s="22">
        <f>IF('Qualité de vie'!I155="oui",100,0)</f>
        <v>0</v>
      </c>
      <c r="R155" s="50">
        <f>SUM('Bulletin (détails)'!B155*'Bulletin (détails)'!$B$4+C155*$C$4+'Bulletin (détails)'!D155*'Bulletin (détails)'!$D$4+'Bulletin (détails)'!E155*'Bulletin (détails)'!$E$4+'Bulletin (détails)'!F155*'Bulletin (détails)'!$F$4+'Bulletin (détails)'!G155*'Bulletin (détails)'!$G$4+'Bulletin (détails)'!H155*'Bulletin (détails)'!$H$4+'Bulletin (détails)'!I155*'Bulletin (détails)'!$I$4)</f>
        <v>9.238157737670042</v>
      </c>
      <c r="S155" s="51"/>
      <c r="T155" s="52">
        <f>SUM(J155*0.5+L155*0.25+M155*0.05+N155*0.05+O155*0.05+P155*0.05+Q155*0.05)</f>
        <v>39.11227886883502</v>
      </c>
      <c r="V155" s="25" t="str">
        <f>'Respect vie'!O156</f>
        <v>New Caledonia</v>
      </c>
    </row>
    <row r="156" spans="1:22" ht="9">
      <c r="A156" s="25" t="str">
        <f>'Respect vie'!A157</f>
        <v>Nouvelle-Zélande</v>
      </c>
      <c r="B156" s="24">
        <v>0</v>
      </c>
      <c r="C156" s="25">
        <v>0</v>
      </c>
      <c r="D156" s="24">
        <f>IF('Respect vie'!H157="non",100,0)</f>
        <v>100</v>
      </c>
      <c r="E156" s="24">
        <f>IF('Respect vie'!I157="oui",100,0)</f>
        <v>100</v>
      </c>
      <c r="F156" s="24">
        <f>IF('Respect vie'!J157="non",0,100)</f>
        <v>100</v>
      </c>
      <c r="G156" s="24">
        <f>IF('Respect vie'!K157="oui",100,0)</f>
        <v>0</v>
      </c>
      <c r="H156" s="24">
        <f>IF('Respect vie'!L157="oui",100,0)</f>
        <v>0</v>
      </c>
      <c r="I156" s="24">
        <f>IF('Respect vie'!M157="oui",100,0)</f>
        <v>0</v>
      </c>
      <c r="J156" s="47">
        <f>SUM(R156)</f>
        <v>17.766072793763705</v>
      </c>
      <c r="K156" s="48"/>
      <c r="L156" s="24">
        <f>IF('Qualité de vie'!B156="oui",0,100)</f>
        <v>100</v>
      </c>
      <c r="M156" s="24">
        <v>0</v>
      </c>
      <c r="N156" s="49">
        <f>SUM('Qualité de vie'!F156)</f>
        <v>0</v>
      </c>
      <c r="O156" s="22"/>
      <c r="P156" s="22">
        <v>0</v>
      </c>
      <c r="Q156" s="22">
        <f>IF('Qualité de vie'!I156="oui",100,0)</f>
        <v>0</v>
      </c>
      <c r="R156" s="50">
        <f>SUM('Bulletin (détails)'!B156*'Bulletin (détails)'!$B$4+C156*$C$4+'Bulletin (détails)'!D156*'Bulletin (détails)'!$D$4+'Bulletin (détails)'!E156*'Bulletin (détails)'!$E$4+'Bulletin (détails)'!F156*'Bulletin (détails)'!$F$4+'Bulletin (détails)'!G156*'Bulletin (détails)'!$G$4+'Bulletin (détails)'!H156*'Bulletin (détails)'!$H$4+'Bulletin (détails)'!I156*'Bulletin (détails)'!$I$4)</f>
        <v>17.766072793763705</v>
      </c>
      <c r="S156" s="51"/>
      <c r="T156" s="52">
        <f>SUM(J156*0.5+L156*0.25+M156*0.05+N156*0.05+O156*0.05+P156*0.05+Q156*0.05)</f>
        <v>33.88303639688185</v>
      </c>
      <c r="V156" s="25" t="str">
        <f>'Respect vie'!O157</f>
        <v>New Zealand</v>
      </c>
    </row>
    <row r="157" spans="1:22" ht="9">
      <c r="A157" s="25" t="str">
        <f>'Respect vie'!A158</f>
        <v>Oman</v>
      </c>
      <c r="B157" s="24">
        <v>0</v>
      </c>
      <c r="C157" s="25">
        <v>0</v>
      </c>
      <c r="D157" s="24">
        <f>IF('Respect vie'!H158="non",100,0)</f>
        <v>100</v>
      </c>
      <c r="E157" s="24">
        <f>IF('Respect vie'!I158="oui",100,0)</f>
        <v>0</v>
      </c>
      <c r="F157" s="24">
        <f>IF('Respect vie'!J158="non",0,100)</f>
        <v>100</v>
      </c>
      <c r="G157" s="24">
        <f>IF('Respect vie'!K158="oui",100,0)</f>
        <v>0</v>
      </c>
      <c r="H157" s="24">
        <f>IF('Respect vie'!L158="oui",100,0)</f>
        <v>0</v>
      </c>
      <c r="I157" s="24">
        <f>IF('Respect vie'!M158="oui",100,0)</f>
        <v>0</v>
      </c>
      <c r="J157" s="47">
        <f>SUM(R157)</f>
        <v>9.238157737670042</v>
      </c>
      <c r="K157" s="48"/>
      <c r="L157" s="24">
        <f>IF('Qualité de vie'!B157="oui",0,100)</f>
        <v>100</v>
      </c>
      <c r="M157" s="24">
        <v>0</v>
      </c>
      <c r="N157" s="49">
        <f>SUM('Qualité de vie'!F157)</f>
        <v>96.79580999999999</v>
      </c>
      <c r="O157" s="22">
        <f>SUM('Qualité de vie'!G157)</f>
        <v>95</v>
      </c>
      <c r="P157" s="22">
        <v>0</v>
      </c>
      <c r="Q157" s="22">
        <f>IF('Qualité de vie'!I157="oui",100,0)</f>
        <v>0</v>
      </c>
      <c r="R157" s="50">
        <f>SUM('Bulletin (détails)'!B157*'Bulletin (détails)'!$B$4+C157*$C$4+'Bulletin (détails)'!D157*'Bulletin (détails)'!$D$4+'Bulletin (détails)'!E157*'Bulletin (détails)'!$E$4+'Bulletin (détails)'!F157*'Bulletin (détails)'!$F$4+'Bulletin (détails)'!G157*'Bulletin (détails)'!$G$4+'Bulletin (détails)'!H157*'Bulletin (détails)'!$H$4+'Bulletin (détails)'!I157*'Bulletin (détails)'!$I$4)</f>
        <v>9.238157737670042</v>
      </c>
      <c r="S157" s="51"/>
      <c r="T157" s="52">
        <f>SUM(J157*0.5+L157*0.25+M157*0.05+N157*0.05+O157*0.05+P157*0.05+Q157*0.05)</f>
        <v>39.208869368835025</v>
      </c>
      <c r="V157" s="25" t="str">
        <f>'Respect vie'!O158</f>
        <v>Oman</v>
      </c>
    </row>
    <row r="158" spans="1:22" ht="9">
      <c r="A158" s="25" t="str">
        <f>'Respect vie'!A159</f>
        <v>Ouganda</v>
      </c>
      <c r="B158" s="24">
        <v>0</v>
      </c>
      <c r="C158" s="25">
        <v>0</v>
      </c>
      <c r="D158" s="24">
        <f>IF('Respect vie'!H159="non",100,0)</f>
        <v>0</v>
      </c>
      <c r="E158" s="24">
        <f>IF('Respect vie'!I159="oui",100,0)</f>
        <v>100</v>
      </c>
      <c r="F158" s="24">
        <f>IF('Respect vie'!J159="non",0,100)</f>
        <v>100</v>
      </c>
      <c r="G158" s="24">
        <f>IF('Respect vie'!K159="oui",100,0)</f>
        <v>0</v>
      </c>
      <c r="H158" s="24">
        <f>IF('Respect vie'!L159="oui",100,0)</f>
        <v>0</v>
      </c>
      <c r="I158" s="24">
        <f>IF('Respect vie'!M159="oui",100,0)</f>
        <v>0</v>
      </c>
      <c r="J158" s="47">
        <f>SUM(R158)</f>
        <v>9.238157737670042</v>
      </c>
      <c r="K158" s="48"/>
      <c r="L158" s="24">
        <f>IF('Qualité de vie'!B158="oui",0,100)</f>
        <v>0</v>
      </c>
      <c r="M158" s="24">
        <v>0</v>
      </c>
      <c r="N158" s="49">
        <f>SUM('Qualité de vie'!F158)</f>
        <v>57.159000000000006</v>
      </c>
      <c r="O158" s="22">
        <f>SUM('Qualité de vie'!G158)</f>
        <v>48</v>
      </c>
      <c r="P158" s="22">
        <v>0</v>
      </c>
      <c r="Q158" s="22">
        <f>IF('Qualité de vie'!I158="oui",100,0)</f>
        <v>0</v>
      </c>
      <c r="R158" s="50">
        <f>SUM('Bulletin (détails)'!B158*'Bulletin (détails)'!$B$4+C158*$C$4+'Bulletin (détails)'!D158*'Bulletin (détails)'!$D$4+'Bulletin (détails)'!E158*'Bulletin (détails)'!$E$4+'Bulletin (détails)'!F158*'Bulletin (détails)'!$F$4+'Bulletin (détails)'!G158*'Bulletin (détails)'!$G$4+'Bulletin (détails)'!H158*'Bulletin (détails)'!$H$4+'Bulletin (détails)'!I158*'Bulletin (détails)'!$I$4)</f>
        <v>9.238157737670042</v>
      </c>
      <c r="S158" s="51"/>
      <c r="T158" s="52">
        <f>SUM(J158*0.5+L158*0.25+M158*0.05+N158*0.05+O158*0.05+P158*0.05+Q158*0.05)</f>
        <v>9.877028868835023</v>
      </c>
      <c r="V158" s="25" t="str">
        <f>'Respect vie'!O159</f>
        <v>Uganda</v>
      </c>
    </row>
    <row r="159" spans="1:22" ht="9">
      <c r="A159" s="25" t="str">
        <f>'Respect vie'!A160</f>
        <v>Ouzbékistan</v>
      </c>
      <c r="B159" s="24">
        <v>0</v>
      </c>
      <c r="C159" s="25">
        <v>0</v>
      </c>
      <c r="D159" s="24">
        <f>IF('Respect vie'!H160="non",100,0)</f>
        <v>0</v>
      </c>
      <c r="E159" s="24">
        <f>IF('Respect vie'!I160="oui",100,0)</f>
        <v>0</v>
      </c>
      <c r="F159" s="24">
        <f>IF('Respect vie'!J160="non",0,100)</f>
        <v>0</v>
      </c>
      <c r="G159" s="24">
        <f>IF('Respect vie'!K160="oui",100,0)</f>
        <v>0</v>
      </c>
      <c r="H159" s="24">
        <f>IF('Respect vie'!L160="oui",100,0)</f>
        <v>0</v>
      </c>
      <c r="I159" s="24">
        <f>IF('Respect vie'!M160="oui",100,0)</f>
        <v>0</v>
      </c>
      <c r="J159" s="47">
        <f>SUM(R159)</f>
        <v>0</v>
      </c>
      <c r="K159" s="48"/>
      <c r="L159" s="24">
        <f>IF('Qualité de vie'!B159="oui",0,100)</f>
        <v>0</v>
      </c>
      <c r="M159" s="24">
        <v>0</v>
      </c>
      <c r="N159" s="49">
        <f>SUM('Qualité de vie'!F159)</f>
        <v>51.246</v>
      </c>
      <c r="O159" s="22">
        <f>SUM('Qualité de vie'!G159)</f>
        <v>24</v>
      </c>
      <c r="P159" s="22">
        <v>0</v>
      </c>
      <c r="Q159" s="22">
        <f>IF('Qualité de vie'!I159="oui",100,0)</f>
        <v>0</v>
      </c>
      <c r="R159" s="50">
        <f>SUM('Bulletin (détails)'!B159*'Bulletin (détails)'!$B$4+C159*$C$4+'Bulletin (détails)'!D159*'Bulletin (détails)'!$D$4+'Bulletin (détails)'!E159*'Bulletin (détails)'!$E$4+'Bulletin (détails)'!F159*'Bulletin (détails)'!$F$4+'Bulletin (détails)'!G159*'Bulletin (détails)'!$G$4+'Bulletin (détails)'!H159*'Bulletin (détails)'!$H$4+'Bulletin (détails)'!I159*'Bulletin (détails)'!$I$4)</f>
        <v>0</v>
      </c>
      <c r="S159" s="51"/>
      <c r="T159" s="52">
        <f>SUM(J159*0.5+L159*0.25+M159*0.05+N159*0.05+O159*0.05+P159*0.05+Q159*0.05)</f>
        <v>3.7623000000000006</v>
      </c>
      <c r="V159" s="25" t="str">
        <f>'Respect vie'!O160</f>
        <v>Uzbekistan</v>
      </c>
    </row>
    <row r="160" spans="1:22" ht="9">
      <c r="A160" s="25" t="str">
        <f>'Respect vie'!A161</f>
        <v>Pakistan</v>
      </c>
      <c r="B160" s="24">
        <v>0</v>
      </c>
      <c r="C160" s="25">
        <v>0</v>
      </c>
      <c r="D160" s="24">
        <f>IF('Respect vie'!H161="non",100,0)</f>
        <v>0</v>
      </c>
      <c r="E160" s="24">
        <f>IF('Respect vie'!I161="oui",100,0)</f>
        <v>0</v>
      </c>
      <c r="F160" s="24">
        <f>IF('Respect vie'!J161="non",0,100)</f>
        <v>0</v>
      </c>
      <c r="G160" s="24">
        <f>IF('Respect vie'!K161="oui",100,0)</f>
        <v>0</v>
      </c>
      <c r="H160" s="24">
        <f>IF('Respect vie'!L161="oui",100,0)</f>
        <v>0</v>
      </c>
      <c r="I160" s="24">
        <f>IF('Respect vie'!M161="oui",100,0)</f>
        <v>0</v>
      </c>
      <c r="J160" s="47">
        <f>SUM(R160)</f>
        <v>0</v>
      </c>
      <c r="K160" s="48"/>
      <c r="L160" s="24">
        <f>IF('Qualité de vie'!B160="oui",0,100)</f>
        <v>0</v>
      </c>
      <c r="M160" s="24">
        <v>0</v>
      </c>
      <c r="N160" s="49">
        <f>SUM('Qualité de vie'!F160)</f>
        <v>38.763000000000005</v>
      </c>
      <c r="O160" s="22">
        <f>SUM('Qualité de vie'!G160)</f>
        <v>16</v>
      </c>
      <c r="P160" s="22">
        <v>0</v>
      </c>
      <c r="Q160" s="22">
        <f>IF('Qualité de vie'!I160="oui",100,0)</f>
        <v>0</v>
      </c>
      <c r="R160" s="50">
        <f>SUM('Bulletin (détails)'!B160*'Bulletin (détails)'!$B$4+C160*$C$4+'Bulletin (détails)'!D160*'Bulletin (détails)'!$D$4+'Bulletin (détails)'!E160*'Bulletin (détails)'!$E$4+'Bulletin (détails)'!F160*'Bulletin (détails)'!$F$4+'Bulletin (détails)'!G160*'Bulletin (détails)'!$G$4+'Bulletin (détails)'!H160*'Bulletin (détails)'!$H$4+'Bulletin (détails)'!I160*'Bulletin (détails)'!$I$4)</f>
        <v>0</v>
      </c>
      <c r="S160" s="51"/>
      <c r="T160" s="52">
        <f>SUM(J160*0.5+L160*0.25+M160*0.05+N160*0.05+O160*0.05+P160*0.05+Q160*0.05)</f>
        <v>2.73815</v>
      </c>
      <c r="V160" s="25" t="str">
        <f>'Respect vie'!O161</f>
        <v>Pakistan</v>
      </c>
    </row>
    <row r="161" spans="1:22" ht="9">
      <c r="A161" s="25" t="str">
        <f>'Respect vie'!A162</f>
        <v>Palaos</v>
      </c>
      <c r="B161" s="24">
        <v>0</v>
      </c>
      <c r="C161" s="25">
        <v>0</v>
      </c>
      <c r="D161" s="24">
        <f>IF('Respect vie'!H162="non",100,0)</f>
        <v>100</v>
      </c>
      <c r="E161" s="24">
        <f>IF('Respect vie'!I162="oui",100,0)</f>
        <v>0</v>
      </c>
      <c r="F161" s="24">
        <f>IF('Respect vie'!J162="non",0,100)</f>
        <v>100</v>
      </c>
      <c r="G161" s="24">
        <f>IF('Respect vie'!K162="oui",100,0)</f>
        <v>0</v>
      </c>
      <c r="H161" s="24">
        <f>IF('Respect vie'!L162="oui",100,0)</f>
        <v>0</v>
      </c>
      <c r="I161" s="24">
        <f>IF('Respect vie'!M162="oui",100,0)</f>
        <v>0</v>
      </c>
      <c r="J161" s="47">
        <f>SUM(R161)</f>
        <v>9.238157737670042</v>
      </c>
      <c r="K161" s="48"/>
      <c r="L161" s="24">
        <f>IF('Qualité de vie'!B161="oui",0,100)</f>
        <v>0</v>
      </c>
      <c r="M161" s="24">
        <v>0</v>
      </c>
      <c r="N161" s="49">
        <f>SUM('Qualité de vie'!F161)</f>
        <v>44.019000000000005</v>
      </c>
      <c r="O161" s="22">
        <f>SUM('Qualité de vie'!G161)</f>
        <v>25</v>
      </c>
      <c r="P161" s="22">
        <v>0</v>
      </c>
      <c r="Q161" s="22">
        <f>IF('Qualité de vie'!I161="oui",100,0)</f>
        <v>0</v>
      </c>
      <c r="R161" s="50">
        <f>SUM('Bulletin (détails)'!B161*'Bulletin (détails)'!$B$4+C161*$C$4+'Bulletin (détails)'!D161*'Bulletin (détails)'!$D$4+'Bulletin (détails)'!E161*'Bulletin (détails)'!$E$4+'Bulletin (détails)'!F161*'Bulletin (détails)'!$F$4+'Bulletin (détails)'!G161*'Bulletin (détails)'!$G$4+'Bulletin (détails)'!H161*'Bulletin (détails)'!$H$4+'Bulletin (détails)'!I161*'Bulletin (détails)'!$I$4)</f>
        <v>9.238157737670042</v>
      </c>
      <c r="S161" s="51"/>
      <c r="T161" s="52">
        <f>SUM(J161*0.5+L161*0.25+M161*0.05+N161*0.05+O161*0.05+P161*0.05+Q161*0.05)</f>
        <v>8.07002886883502</v>
      </c>
      <c r="V161" s="25" t="str">
        <f>'Respect vie'!O162</f>
        <v>Palau</v>
      </c>
    </row>
    <row r="162" spans="1:22" ht="9">
      <c r="A162" s="25" t="str">
        <f>'Respect vie'!A163</f>
        <v>Palestine (Territoire palestinien occupé)</v>
      </c>
      <c r="B162" s="24">
        <v>0</v>
      </c>
      <c r="C162" s="25">
        <v>0</v>
      </c>
      <c r="D162" s="24">
        <f>IF('Respect vie'!H163="non",100,0)</f>
        <v>0</v>
      </c>
      <c r="E162" s="24">
        <f>IF('Respect vie'!I163="oui",100,0)</f>
        <v>0</v>
      </c>
      <c r="F162" s="24">
        <f>IF('Respect vie'!J163="non",0,100)</f>
        <v>100</v>
      </c>
      <c r="G162" s="24">
        <f>IF('Respect vie'!K163="oui",100,0)</f>
        <v>0</v>
      </c>
      <c r="H162" s="24">
        <f>IF('Respect vie'!L163="oui",100,0)</f>
        <v>0</v>
      </c>
      <c r="I162" s="24">
        <f>IF('Respect vie'!M163="oui",100,0)</f>
        <v>0</v>
      </c>
      <c r="J162" s="47">
        <f>SUM(R162)</f>
        <v>0.7102426815763763</v>
      </c>
      <c r="K162" s="48"/>
      <c r="L162" s="24">
        <f>IF('Qualité de vie'!B162="oui",0,100)</f>
        <v>100</v>
      </c>
      <c r="M162" s="24">
        <v>0</v>
      </c>
      <c r="N162" s="49">
        <f>SUM('Qualité de vie'!F162)</f>
        <v>0</v>
      </c>
      <c r="O162" s="22"/>
      <c r="P162" s="22">
        <v>0</v>
      </c>
      <c r="Q162" s="22">
        <f>IF('Qualité de vie'!I162="oui",100,0)</f>
        <v>0</v>
      </c>
      <c r="R162" s="50">
        <f>SUM('Bulletin (détails)'!B162*'Bulletin (détails)'!$B$4+C162*$C$4+'Bulletin (détails)'!D162*'Bulletin (détails)'!$D$4+'Bulletin (détails)'!E162*'Bulletin (détails)'!$E$4+'Bulletin (détails)'!F162*'Bulletin (détails)'!$F$4+'Bulletin (détails)'!G162*'Bulletin (détails)'!$G$4+'Bulletin (détails)'!H162*'Bulletin (détails)'!$H$4+'Bulletin (détails)'!I162*'Bulletin (détails)'!$I$4)</f>
        <v>0.7102426815763763</v>
      </c>
      <c r="S162" s="51"/>
      <c r="T162" s="52">
        <f>SUM(J162*0.5+L162*0.25+M162*0.05+N162*0.05+O162*0.05+P162*0.05+Q162*0.05)</f>
        <v>25.355121340788187</v>
      </c>
      <c r="V162" s="25" t="str">
        <f>'Respect vie'!O163</f>
        <v>Palestinian (Occupied Territory)</v>
      </c>
    </row>
    <row r="163" spans="1:22" ht="9">
      <c r="A163" s="25" t="str">
        <f>'Respect vie'!A164</f>
        <v>Panama</v>
      </c>
      <c r="B163" s="24">
        <v>0</v>
      </c>
      <c r="C163" s="25">
        <v>0</v>
      </c>
      <c r="D163" s="24">
        <f>IF('Respect vie'!H164="non",100,0)</f>
        <v>100</v>
      </c>
      <c r="E163" s="24">
        <f>IF('Respect vie'!I164="oui",100,0)</f>
        <v>100</v>
      </c>
      <c r="F163" s="24">
        <f>IF('Respect vie'!J164="non",0,100)</f>
        <v>100</v>
      </c>
      <c r="G163" s="24">
        <f>IF('Respect vie'!K164="oui",100,0)</f>
        <v>0</v>
      </c>
      <c r="H163" s="24">
        <f>IF('Respect vie'!L164="oui",100,0)</f>
        <v>0</v>
      </c>
      <c r="I163" s="24">
        <f>IF('Respect vie'!M164="oui",100,0)</f>
        <v>0</v>
      </c>
      <c r="J163" s="47">
        <f>SUM(R163)</f>
        <v>17.766072793763705</v>
      </c>
      <c r="K163" s="48"/>
      <c r="L163" s="24">
        <f>IF('Qualité de vie'!B163="oui",0,100)</f>
        <v>0</v>
      </c>
      <c r="M163" s="24">
        <v>0</v>
      </c>
      <c r="N163" s="49">
        <f>SUM('Qualité de vie'!F163)</f>
        <v>43.362</v>
      </c>
      <c r="O163" s="22"/>
      <c r="P163" s="22">
        <v>0</v>
      </c>
      <c r="Q163" s="22">
        <f>IF('Qualité de vie'!I163="oui",100,0)</f>
        <v>0</v>
      </c>
      <c r="R163" s="50">
        <f>SUM('Bulletin (détails)'!B163*'Bulletin (détails)'!$B$4+C163*$C$4+'Bulletin (détails)'!D163*'Bulletin (détails)'!$D$4+'Bulletin (détails)'!E163*'Bulletin (détails)'!$E$4+'Bulletin (détails)'!F163*'Bulletin (détails)'!$F$4+'Bulletin (détails)'!G163*'Bulletin (détails)'!$G$4+'Bulletin (détails)'!H163*'Bulletin (détails)'!$H$4+'Bulletin (détails)'!I163*'Bulletin (détails)'!$I$4)</f>
        <v>17.766072793763705</v>
      </c>
      <c r="S163" s="51"/>
      <c r="T163" s="52">
        <f>SUM(J163*0.5+L163*0.25+M163*0.05+N163*0.05+O163*0.05+P163*0.05+Q163*0.05)</f>
        <v>11.051136396881853</v>
      </c>
      <c r="V163" s="25" t="str">
        <f>'Respect vie'!O164</f>
        <v>Panama</v>
      </c>
    </row>
    <row r="164" spans="1:22" ht="9">
      <c r="A164" s="25" t="str">
        <f>'Respect vie'!A165</f>
        <v>Papouasie-Nouvelle-Guinée</v>
      </c>
      <c r="B164" s="24">
        <v>0</v>
      </c>
      <c r="C164" s="25">
        <v>0</v>
      </c>
      <c r="D164" s="24">
        <f>IF('Respect vie'!H165="non",100,0)</f>
        <v>0</v>
      </c>
      <c r="E164" s="24">
        <f>IF('Respect vie'!I165="oui",100,0)</f>
        <v>0</v>
      </c>
      <c r="F164" s="24">
        <f>IF('Respect vie'!J165="non",0,100)</f>
        <v>100</v>
      </c>
      <c r="G164" s="24">
        <f>IF('Respect vie'!K165="oui",100,0)</f>
        <v>0</v>
      </c>
      <c r="H164" s="24">
        <f>IF('Respect vie'!L165="oui",100,0)</f>
        <v>0</v>
      </c>
      <c r="I164" s="24">
        <f>IF('Respect vie'!M165="oui",100,0)</f>
        <v>0</v>
      </c>
      <c r="J164" s="47">
        <f>SUM(R164)</f>
        <v>0.7102426815763763</v>
      </c>
      <c r="K164" s="48"/>
      <c r="L164" s="24">
        <f>IF('Qualité de vie'!B164="oui",0,100)</f>
        <v>0</v>
      </c>
      <c r="M164" s="24">
        <v>0</v>
      </c>
      <c r="N164" s="49">
        <f>SUM('Qualité de vie'!F164)</f>
        <v>63.288810000000005</v>
      </c>
      <c r="O164" s="22">
        <f>SUM('Qualité de vie'!G164)</f>
        <v>33</v>
      </c>
      <c r="P164" s="22">
        <v>0</v>
      </c>
      <c r="Q164" s="22">
        <f>IF('Qualité de vie'!I164="oui",100,0)</f>
        <v>0</v>
      </c>
      <c r="R164" s="50">
        <f>SUM('Bulletin (détails)'!B164*'Bulletin (détails)'!$B$4+C164*$C$4+'Bulletin (détails)'!D164*'Bulletin (détails)'!$D$4+'Bulletin (détails)'!E164*'Bulletin (détails)'!$E$4+'Bulletin (détails)'!F164*'Bulletin (détails)'!$F$4+'Bulletin (détails)'!G164*'Bulletin (détails)'!$G$4+'Bulletin (détails)'!H164*'Bulletin (détails)'!$H$4+'Bulletin (détails)'!I164*'Bulletin (détails)'!$I$4)</f>
        <v>0.7102426815763763</v>
      </c>
      <c r="S164" s="51"/>
      <c r="T164" s="52">
        <f>SUM(J164*0.5+L164*0.25+M164*0.05+N164*0.05+O164*0.05+P164*0.05+Q164*0.05)</f>
        <v>5.169561840788189</v>
      </c>
      <c r="V164" s="25" t="str">
        <f>'Respect vie'!O165</f>
        <v>Papua New Guinea</v>
      </c>
    </row>
    <row r="165" spans="1:22" ht="9">
      <c r="A165" s="25" t="str">
        <f>'Respect vie'!A166</f>
        <v>Paraguay</v>
      </c>
      <c r="B165" s="24">
        <v>0</v>
      </c>
      <c r="C165" s="25">
        <v>0</v>
      </c>
      <c r="D165" s="24">
        <f>IF('Respect vie'!H166="non",100,0)</f>
        <v>100</v>
      </c>
      <c r="E165" s="24">
        <f>IF('Respect vie'!I166="oui",100,0)</f>
        <v>100</v>
      </c>
      <c r="F165" s="24">
        <f>IF('Respect vie'!J166="non",0,100)</f>
        <v>100</v>
      </c>
      <c r="G165" s="24">
        <f>IF('Respect vie'!K166="oui",100,0)</f>
        <v>0</v>
      </c>
      <c r="H165" s="24">
        <f>IF('Respect vie'!L166="oui",100,0)</f>
        <v>0</v>
      </c>
      <c r="I165" s="24">
        <f>IF('Respect vie'!M166="oui",100,0)</f>
        <v>0</v>
      </c>
      <c r="J165" s="47">
        <f>SUM(R165)</f>
        <v>17.766072793763705</v>
      </c>
      <c r="K165" s="48"/>
      <c r="L165" s="24">
        <f>IF('Qualité de vie'!B165="oui",0,100)</f>
        <v>0</v>
      </c>
      <c r="M165" s="24">
        <v>0</v>
      </c>
      <c r="N165" s="49">
        <f>SUM('Qualité de vie'!F165)</f>
        <v>87.381</v>
      </c>
      <c r="O165" s="22">
        <f>SUM('Qualité de vie'!G165)</f>
        <v>22</v>
      </c>
      <c r="P165" s="22">
        <v>0</v>
      </c>
      <c r="Q165" s="22">
        <f>IF('Qualité de vie'!I165="oui",100,0)</f>
        <v>0</v>
      </c>
      <c r="R165" s="50">
        <f>SUM('Bulletin (détails)'!B165*'Bulletin (détails)'!$B$4+C165*$C$4+'Bulletin (détails)'!D165*'Bulletin (détails)'!$D$4+'Bulletin (détails)'!E165*'Bulletin (détails)'!$E$4+'Bulletin (détails)'!F165*'Bulletin (détails)'!$F$4+'Bulletin (détails)'!G165*'Bulletin (détails)'!$G$4+'Bulletin (détails)'!H165*'Bulletin (détails)'!$H$4+'Bulletin (détails)'!I165*'Bulletin (détails)'!$I$4)</f>
        <v>17.766072793763705</v>
      </c>
      <c r="S165" s="51"/>
      <c r="T165" s="52">
        <f>SUM(J165*0.5+L165*0.25+M165*0.05+N165*0.05+O165*0.05+P165*0.05+Q165*0.05)</f>
        <v>14.352086396881854</v>
      </c>
      <c r="V165" s="25" t="str">
        <f>'Respect vie'!O166</f>
        <v>Paraguay</v>
      </c>
    </row>
    <row r="166" spans="1:22" ht="9">
      <c r="A166" s="25" t="str">
        <f>'Respect vie'!A167</f>
        <v>Pays-Bas (hollande)</v>
      </c>
      <c r="B166" s="24">
        <v>0</v>
      </c>
      <c r="C166" s="25">
        <v>0</v>
      </c>
      <c r="D166" s="24">
        <f>IF('Respect vie'!H167="non",100,0)</f>
        <v>100</v>
      </c>
      <c r="E166" s="24">
        <f>IF('Respect vie'!I167="oui",100,0)</f>
        <v>100</v>
      </c>
      <c r="F166" s="24">
        <f>IF('Respect vie'!J167="non",0,100)</f>
        <v>0</v>
      </c>
      <c r="G166" s="24">
        <f>IF('Respect vie'!K167="oui",100,0)</f>
        <v>0</v>
      </c>
      <c r="H166" s="24">
        <f>IF('Respect vie'!L167="oui",100,0)</f>
        <v>0</v>
      </c>
      <c r="I166" s="24">
        <f>IF('Respect vie'!M167="oui",100,0)</f>
        <v>0</v>
      </c>
      <c r="J166" s="47">
        <f>SUM(R166)</f>
        <v>17.05583011218733</v>
      </c>
      <c r="K166" s="48"/>
      <c r="L166" s="24">
        <f>IF('Qualité de vie'!B166="oui",0,100)</f>
        <v>0</v>
      </c>
      <c r="M166" s="24">
        <v>0</v>
      </c>
      <c r="N166" s="49">
        <f>SUM('Qualité de vie'!F166)</f>
        <v>74.241</v>
      </c>
      <c r="O166" s="22">
        <f>SUM('Qualité de vie'!G166)</f>
        <v>22</v>
      </c>
      <c r="P166" s="22">
        <v>0</v>
      </c>
      <c r="Q166" s="22">
        <f>IF('Qualité de vie'!I166="oui",100,0)</f>
        <v>0</v>
      </c>
      <c r="R166" s="50">
        <f>SUM('Bulletin (détails)'!B166*'Bulletin (détails)'!$B$4+C166*$C$4+'Bulletin (détails)'!D166*'Bulletin (détails)'!$D$4+'Bulletin (détails)'!E166*'Bulletin (détails)'!$E$4+'Bulletin (détails)'!F166*'Bulletin (détails)'!$F$4+'Bulletin (détails)'!G166*'Bulletin (détails)'!$G$4+'Bulletin (détails)'!H166*'Bulletin (détails)'!$H$4+'Bulletin (détails)'!I166*'Bulletin (détails)'!$I$4)</f>
        <v>17.05583011218733</v>
      </c>
      <c r="S166" s="51"/>
      <c r="T166" s="52">
        <f>SUM(J166*0.5+L166*0.25+M166*0.05+N166*0.05+O166*0.05+P166*0.05+Q166*0.05)</f>
        <v>13.339965056093664</v>
      </c>
      <c r="V166" s="25" t="str">
        <f>'Respect vie'!O167</f>
        <v>Netherlands</v>
      </c>
    </row>
    <row r="167" spans="1:22" ht="9">
      <c r="A167" s="25" t="str">
        <f>'Respect vie'!A168</f>
        <v>Pérou</v>
      </c>
      <c r="B167" s="24">
        <v>0</v>
      </c>
      <c r="C167" s="25">
        <v>0</v>
      </c>
      <c r="D167" s="24">
        <f>IF('Respect vie'!H168="non",100,0)</f>
        <v>100</v>
      </c>
      <c r="E167" s="24">
        <f>IF('Respect vie'!I168="oui",100,0)</f>
        <v>100</v>
      </c>
      <c r="F167" s="24">
        <f>IF('Respect vie'!J168="non",0,100)</f>
        <v>0</v>
      </c>
      <c r="G167" s="24">
        <f>IF('Respect vie'!K168="oui",100,0)</f>
        <v>0</v>
      </c>
      <c r="H167" s="24">
        <f>IF('Respect vie'!L168="oui",100,0)</f>
        <v>0</v>
      </c>
      <c r="I167" s="24">
        <f>IF('Respect vie'!M168="oui",100,0)</f>
        <v>0</v>
      </c>
      <c r="J167" s="47">
        <f>SUM(R167)</f>
        <v>17.05583011218733</v>
      </c>
      <c r="K167" s="48"/>
      <c r="L167" s="24">
        <f>IF('Qualité de vie'!B167="oui",0,100)</f>
        <v>100</v>
      </c>
      <c r="M167" s="24">
        <v>0</v>
      </c>
      <c r="N167" s="49">
        <f>SUM('Qualité de vie'!F167)</f>
        <v>99.20700000000001</v>
      </c>
      <c r="O167" s="22">
        <f>SUM('Qualité de vie'!G167)</f>
        <v>89</v>
      </c>
      <c r="P167" s="22">
        <v>0</v>
      </c>
      <c r="Q167" s="22">
        <f>IF('Qualité de vie'!I167="oui",100,0)</f>
        <v>100</v>
      </c>
      <c r="R167" s="50">
        <f>SUM('Bulletin (détails)'!B167*'Bulletin (détails)'!$B$4+C167*$C$4+'Bulletin (détails)'!D167*'Bulletin (détails)'!$D$4+'Bulletin (détails)'!E167*'Bulletin (détails)'!$E$4+'Bulletin (détails)'!F167*'Bulletin (détails)'!$F$4+'Bulletin (détails)'!G167*'Bulletin (détails)'!$G$4+'Bulletin (détails)'!H167*'Bulletin (détails)'!$H$4+'Bulletin (détails)'!I167*'Bulletin (détails)'!$I$4)</f>
        <v>17.05583011218733</v>
      </c>
      <c r="S167" s="51"/>
      <c r="T167" s="52">
        <f>SUM(J167*0.5+L167*0.25+M167*0.05+N167*0.05+O167*0.05+P167*0.05+Q167*0.05)</f>
        <v>47.93826505609366</v>
      </c>
      <c r="V167" s="25" t="str">
        <f>'Respect vie'!O168</f>
        <v>Peru</v>
      </c>
    </row>
    <row r="168" spans="1:22" ht="9">
      <c r="A168" s="25" t="str">
        <f>'Respect vie'!A169</f>
        <v>Philippines</v>
      </c>
      <c r="B168" s="24">
        <v>0</v>
      </c>
      <c r="C168" s="25">
        <v>0</v>
      </c>
      <c r="D168" s="24">
        <f>IF('Respect vie'!H169="non",100,0)</f>
        <v>0</v>
      </c>
      <c r="E168" s="24">
        <f>IF('Respect vie'!I169="oui",100,0)</f>
        <v>100</v>
      </c>
      <c r="F168" s="24">
        <f>IF('Respect vie'!J169="non",0,100)</f>
        <v>0</v>
      </c>
      <c r="G168" s="24">
        <f>IF('Respect vie'!K169="oui",100,0)</f>
        <v>0</v>
      </c>
      <c r="H168" s="24">
        <f>IF('Respect vie'!L169="oui",100,0)</f>
        <v>0</v>
      </c>
      <c r="I168" s="24">
        <f>IF('Respect vie'!M169="oui",100,0)</f>
        <v>0</v>
      </c>
      <c r="J168" s="47">
        <f>SUM(R168)</f>
        <v>8.527915056093665</v>
      </c>
      <c r="K168" s="48"/>
      <c r="L168" s="24">
        <f>IF('Qualité de vie'!B168="oui",0,100)</f>
        <v>0</v>
      </c>
      <c r="M168" s="24">
        <v>0</v>
      </c>
      <c r="N168" s="49">
        <f>SUM('Qualité de vie'!F168)</f>
        <v>59.62275</v>
      </c>
      <c r="O168" s="22">
        <f>SUM('Qualité de vie'!G168)</f>
        <v>34</v>
      </c>
      <c r="P168" s="22">
        <v>0</v>
      </c>
      <c r="Q168" s="22">
        <f>IF('Qualité de vie'!I168="oui",100,0)</f>
        <v>0</v>
      </c>
      <c r="R168" s="50">
        <f>SUM('Bulletin (détails)'!B168*'Bulletin (détails)'!$B$4+C168*$C$4+'Bulletin (détails)'!D168*'Bulletin (détails)'!$D$4+'Bulletin (détails)'!E168*'Bulletin (détails)'!$E$4+'Bulletin (détails)'!F168*'Bulletin (détails)'!$F$4+'Bulletin (détails)'!G168*'Bulletin (détails)'!$G$4+'Bulletin (détails)'!H168*'Bulletin (détails)'!$H$4+'Bulletin (détails)'!I168*'Bulletin (détails)'!$I$4)</f>
        <v>8.527915056093665</v>
      </c>
      <c r="S168" s="51"/>
      <c r="T168" s="52">
        <f>SUM(J168*0.5+L168*0.25+M168*0.05+N168*0.05+O168*0.05+P168*0.05+Q168*0.05)</f>
        <v>8.945095028046833</v>
      </c>
      <c r="V168" s="25" t="str">
        <f>'Respect vie'!O169</f>
        <v>Philippines</v>
      </c>
    </row>
    <row r="169" spans="1:22" ht="9">
      <c r="A169" s="25" t="str">
        <f>'Respect vie'!A170</f>
        <v>Pologne</v>
      </c>
      <c r="B169" s="24">
        <v>0</v>
      </c>
      <c r="C169" s="25">
        <v>0</v>
      </c>
      <c r="D169" s="24">
        <f>IF('Respect vie'!H170="non",100,0)</f>
        <v>100</v>
      </c>
      <c r="E169" s="24">
        <f>IF('Respect vie'!I170="oui",100,0)</f>
        <v>100</v>
      </c>
      <c r="F169" s="24">
        <f>IF('Respect vie'!J170="non",0,100)</f>
        <v>0</v>
      </c>
      <c r="G169" s="24">
        <f>IF('Respect vie'!K170="oui",100,0)</f>
        <v>0</v>
      </c>
      <c r="H169" s="24">
        <f>IF('Respect vie'!L170="oui",100,0)</f>
        <v>0</v>
      </c>
      <c r="I169" s="24">
        <f>IF('Respect vie'!M170="oui",100,0)</f>
        <v>0</v>
      </c>
      <c r="J169" s="47">
        <f>SUM(R169)</f>
        <v>17.05583011218733</v>
      </c>
      <c r="K169" s="48"/>
      <c r="L169" s="24">
        <f>IF('Qualité de vie'!B169="oui",0,100)</f>
        <v>0</v>
      </c>
      <c r="M169" s="24">
        <v>0</v>
      </c>
      <c r="N169" s="49">
        <f>SUM('Qualité de vie'!F169)</f>
        <v>50.917500000000004</v>
      </c>
      <c r="O169" s="22">
        <f>SUM('Qualité de vie'!G169)</f>
        <v>26</v>
      </c>
      <c r="P169" s="22">
        <v>0</v>
      </c>
      <c r="Q169" s="22">
        <f>IF('Qualité de vie'!I169="oui",100,0)</f>
        <v>0</v>
      </c>
      <c r="R169" s="50">
        <f>SUM('Bulletin (détails)'!B169*'Bulletin (détails)'!$B$4+C169*$C$4+'Bulletin (détails)'!D169*'Bulletin (détails)'!$D$4+'Bulletin (détails)'!E169*'Bulletin (détails)'!$E$4+'Bulletin (détails)'!F169*'Bulletin (détails)'!$F$4+'Bulletin (détails)'!G169*'Bulletin (détails)'!$G$4+'Bulletin (détails)'!H169*'Bulletin (détails)'!$H$4+'Bulletin (détails)'!I169*'Bulletin (détails)'!$I$4)</f>
        <v>17.05583011218733</v>
      </c>
      <c r="S169" s="51"/>
      <c r="T169" s="52">
        <f>SUM(J169*0.5+L169*0.25+M169*0.05+N169*0.05+O169*0.05+P169*0.05+Q169*0.05)</f>
        <v>12.373790056093666</v>
      </c>
      <c r="V169" s="25" t="str">
        <f>'Respect vie'!O170</f>
        <v>Poland</v>
      </c>
    </row>
    <row r="170" spans="1:22" ht="9">
      <c r="A170" s="25" t="str">
        <f>'Respect vie'!A171</f>
        <v>Polynésie française (France)</v>
      </c>
      <c r="B170" s="24">
        <v>0</v>
      </c>
      <c r="C170" s="25">
        <v>0</v>
      </c>
      <c r="D170" s="24">
        <f>IF('Respect vie'!H171="non",100,0)</f>
        <v>100</v>
      </c>
      <c r="E170" s="24">
        <f>IF('Respect vie'!I171="oui",100,0)</f>
        <v>0</v>
      </c>
      <c r="F170" s="24">
        <f>IF('Respect vie'!J171="non",0,100)</f>
        <v>100</v>
      </c>
      <c r="G170" s="24">
        <f>IF('Respect vie'!K171="oui",100,0)</f>
        <v>0</v>
      </c>
      <c r="H170" s="24">
        <f>IF('Respect vie'!L171="oui",100,0)</f>
        <v>0</v>
      </c>
      <c r="I170" s="24">
        <f>IF('Respect vie'!M171="oui",100,0)</f>
        <v>0</v>
      </c>
      <c r="J170" s="47">
        <f>SUM(R170)</f>
        <v>9.238157737670042</v>
      </c>
      <c r="K170" s="48"/>
      <c r="L170" s="24">
        <f>IF('Qualité de vie'!B170="oui",0,100)</f>
        <v>100</v>
      </c>
      <c r="M170" s="24">
        <v>0</v>
      </c>
      <c r="N170" s="49">
        <f>SUM('Qualité de vie'!F170)</f>
        <v>93.73419000000001</v>
      </c>
      <c r="O170" s="22">
        <f>SUM('Qualité de vie'!G170)</f>
        <v>56</v>
      </c>
      <c r="P170" s="22">
        <v>0</v>
      </c>
      <c r="Q170" s="22">
        <f>IF('Qualité de vie'!I170="oui",100,0)</f>
        <v>0</v>
      </c>
      <c r="R170" s="50">
        <f>SUM('Bulletin (détails)'!B170*'Bulletin (détails)'!$B$4+C170*$C$4+'Bulletin (détails)'!D170*'Bulletin (détails)'!$D$4+'Bulletin (détails)'!E170*'Bulletin (détails)'!$E$4+'Bulletin (détails)'!F170*'Bulletin (détails)'!$F$4+'Bulletin (détails)'!G170*'Bulletin (détails)'!$G$4+'Bulletin (détails)'!H170*'Bulletin (détails)'!$H$4+'Bulletin (détails)'!I170*'Bulletin (détails)'!$I$4)</f>
        <v>9.238157737670042</v>
      </c>
      <c r="S170" s="51"/>
      <c r="T170" s="52">
        <f>SUM(J170*0.5+L170*0.25+M170*0.05+N170*0.05+O170*0.05+P170*0.05+Q170*0.05)</f>
        <v>37.10578836883502</v>
      </c>
      <c r="V170" s="25" t="str">
        <f>'Respect vie'!O171</f>
        <v>French Polynesia</v>
      </c>
    </row>
    <row r="171" spans="1:22" ht="9">
      <c r="A171" s="25" t="str">
        <f>'Respect vie'!A172</f>
        <v>Portugal</v>
      </c>
      <c r="B171" s="24">
        <v>0</v>
      </c>
      <c r="C171" s="25">
        <v>0</v>
      </c>
      <c r="D171" s="24">
        <f>IF('Respect vie'!H172="non",100,0)</f>
        <v>100</v>
      </c>
      <c r="E171" s="24">
        <f>IF('Respect vie'!I172="oui",100,0)</f>
        <v>100</v>
      </c>
      <c r="F171" s="24">
        <f>IF('Respect vie'!J172="non",0,100)</f>
        <v>0</v>
      </c>
      <c r="G171" s="24">
        <f>IF('Respect vie'!K172="oui",100,0)</f>
        <v>0</v>
      </c>
      <c r="H171" s="24">
        <f>IF('Respect vie'!L172="oui",100,0)</f>
        <v>0</v>
      </c>
      <c r="I171" s="24">
        <f>IF('Respect vie'!M172="oui",100,0)</f>
        <v>0</v>
      </c>
      <c r="J171" s="47">
        <f>SUM(R171)</f>
        <v>17.05583011218733</v>
      </c>
      <c r="K171" s="48"/>
      <c r="L171" s="24">
        <f>IF('Qualité de vie'!B171="oui",0,100)</f>
        <v>100</v>
      </c>
      <c r="M171" s="24">
        <v>0</v>
      </c>
      <c r="N171" s="49">
        <f>SUM('Qualité de vie'!F171)</f>
        <v>93.29400000000001</v>
      </c>
      <c r="O171" s="22"/>
      <c r="P171" s="22">
        <v>0</v>
      </c>
      <c r="Q171" s="22">
        <f>IF('Qualité de vie'!I171="oui",100,0)</f>
        <v>0</v>
      </c>
      <c r="R171" s="50">
        <f>SUM('Bulletin (détails)'!B171*'Bulletin (détails)'!$B$4+C171*$C$4+'Bulletin (détails)'!D171*'Bulletin (détails)'!$D$4+'Bulletin (détails)'!E171*'Bulletin (détails)'!$E$4+'Bulletin (détails)'!F171*'Bulletin (détails)'!$F$4+'Bulletin (détails)'!G171*'Bulletin (détails)'!$G$4+'Bulletin (détails)'!H171*'Bulletin (détails)'!$H$4+'Bulletin (détails)'!I171*'Bulletin (détails)'!$I$4)</f>
        <v>17.05583011218733</v>
      </c>
      <c r="S171" s="51"/>
      <c r="T171" s="52">
        <f>SUM(J171*0.5+L171*0.25+M171*0.05+N171*0.05+O171*0.05+P171*0.05+Q171*0.05)</f>
        <v>38.192615056093665</v>
      </c>
      <c r="V171" s="25" t="str">
        <f>'Respect vie'!O172</f>
        <v>Portugal</v>
      </c>
    </row>
    <row r="172" spans="1:22" ht="9">
      <c r="A172" s="25" t="str">
        <f>'Respect vie'!A173</f>
        <v>Porto Rico</v>
      </c>
      <c r="B172" s="24">
        <v>0</v>
      </c>
      <c r="C172" s="25">
        <v>0</v>
      </c>
      <c r="D172" s="24">
        <f>IF('Respect vie'!H173="non",100,0)</f>
        <v>0</v>
      </c>
      <c r="E172" s="24">
        <f>IF('Respect vie'!I173="oui",100,0)</f>
        <v>0</v>
      </c>
      <c r="F172" s="24">
        <f>IF('Respect vie'!J173="non",0,100)</f>
        <v>100</v>
      </c>
      <c r="G172" s="24">
        <f>IF('Respect vie'!K173="oui",100,0)</f>
        <v>0</v>
      </c>
      <c r="H172" s="24">
        <f>IF('Respect vie'!L173="oui",100,0)</f>
        <v>0</v>
      </c>
      <c r="I172" s="24">
        <f>IF('Respect vie'!M173="oui",100,0)</f>
        <v>0</v>
      </c>
      <c r="J172" s="47">
        <f>SUM(R172)</f>
        <v>0.7102426815763763</v>
      </c>
      <c r="K172" s="48"/>
      <c r="L172" s="24">
        <f>IF('Qualité de vie'!B172="oui",0,100)</f>
        <v>100</v>
      </c>
      <c r="M172" s="24">
        <v>0</v>
      </c>
      <c r="N172" s="49">
        <f>SUM('Qualité de vie'!F172)</f>
        <v>89.79219000000002</v>
      </c>
      <c r="O172" s="22">
        <f>SUM('Qualité de vie'!G172)</f>
        <v>61</v>
      </c>
      <c r="P172" s="22">
        <v>0</v>
      </c>
      <c r="Q172" s="22">
        <f>IF('Qualité de vie'!I172="oui",100,0)</f>
        <v>0</v>
      </c>
      <c r="R172" s="50">
        <f>SUM('Bulletin (détails)'!B172*'Bulletin (détails)'!$B$4+C172*$C$4+'Bulletin (détails)'!D172*'Bulletin (détails)'!$D$4+'Bulletin (détails)'!E172*'Bulletin (détails)'!$E$4+'Bulletin (détails)'!F172*'Bulletin (détails)'!$F$4+'Bulletin (détails)'!G172*'Bulletin (détails)'!$G$4+'Bulletin (détails)'!H172*'Bulletin (détails)'!$H$4+'Bulletin (détails)'!I172*'Bulletin (détails)'!$I$4)</f>
        <v>0.7102426815763763</v>
      </c>
      <c r="S172" s="51"/>
      <c r="T172" s="52">
        <f>SUM(J172*0.5+L172*0.25+M172*0.05+N172*0.05+O172*0.05+P172*0.05+Q172*0.05)</f>
        <v>32.894730840788185</v>
      </c>
      <c r="V172" s="25" t="str">
        <f>'Respect vie'!O173</f>
        <v>Puerto Rico</v>
      </c>
    </row>
    <row r="173" spans="1:22" ht="9">
      <c r="A173" s="25" t="str">
        <f>'Respect vie'!A174</f>
        <v>Qatar</v>
      </c>
      <c r="B173" s="24">
        <v>0</v>
      </c>
      <c r="C173" s="25">
        <v>0</v>
      </c>
      <c r="D173" s="24">
        <f>IF('Respect vie'!H174="non",100,0)</f>
        <v>100</v>
      </c>
      <c r="E173" s="24">
        <f>IF('Respect vie'!I174="oui",100,0)</f>
        <v>0</v>
      </c>
      <c r="F173" s="24">
        <f>IF('Respect vie'!J174="non",0,100)</f>
        <v>100</v>
      </c>
      <c r="G173" s="24">
        <f>IF('Respect vie'!K174="oui",100,0)</f>
        <v>0</v>
      </c>
      <c r="H173" s="24">
        <f>IF('Respect vie'!L174="oui",100,0)</f>
        <v>0</v>
      </c>
      <c r="I173" s="24">
        <f>IF('Respect vie'!M174="oui",100,0)</f>
        <v>0</v>
      </c>
      <c r="J173" s="47">
        <f>SUM(R173)</f>
        <v>9.238157737670042</v>
      </c>
      <c r="K173" s="48"/>
      <c r="L173" s="24">
        <f>IF('Qualité de vie'!B173="oui",0,100)</f>
        <v>0</v>
      </c>
      <c r="M173" s="24">
        <v>0</v>
      </c>
      <c r="N173" s="49">
        <f>SUM('Qualité de vie'!F173)</f>
        <v>0</v>
      </c>
      <c r="O173" s="22">
        <f>SUM('Qualité de vie'!G173)</f>
        <v>56</v>
      </c>
      <c r="P173" s="22">
        <v>0</v>
      </c>
      <c r="Q173" s="22">
        <f>IF('Qualité de vie'!I173="oui",100,0)</f>
        <v>0</v>
      </c>
      <c r="R173" s="50">
        <f>SUM('Bulletin (détails)'!B173*'Bulletin (détails)'!$B$4+C173*$C$4+'Bulletin (détails)'!D173*'Bulletin (détails)'!$D$4+'Bulletin (détails)'!E173*'Bulletin (détails)'!$E$4+'Bulletin (détails)'!F173*'Bulletin (détails)'!$F$4+'Bulletin (détails)'!G173*'Bulletin (détails)'!$G$4+'Bulletin (détails)'!H173*'Bulletin (détails)'!$H$4+'Bulletin (détails)'!I173*'Bulletin (détails)'!$I$4)</f>
        <v>9.238157737670042</v>
      </c>
      <c r="S173" s="51"/>
      <c r="T173" s="52">
        <f>SUM(J173*0.5+L173*0.25+M173*0.05+N173*0.05+O173*0.05+P173*0.05+Q173*0.05)</f>
        <v>7.419078868835021</v>
      </c>
      <c r="V173" s="25" t="str">
        <f>'Respect vie'!O174</f>
        <v>Qatar</v>
      </c>
    </row>
    <row r="174" spans="1:22" ht="9">
      <c r="A174" s="25" t="str">
        <f>'Respect vie'!A175</f>
        <v>République centrafricaine (Centrafrique)</v>
      </c>
      <c r="B174" s="24">
        <v>0</v>
      </c>
      <c r="C174" s="25">
        <v>0</v>
      </c>
      <c r="D174" s="24">
        <f>IF('Respect vie'!H175="non",100,0)</f>
        <v>100</v>
      </c>
      <c r="E174" s="24">
        <f>IF('Respect vie'!I175="oui",100,0)</f>
        <v>100</v>
      </c>
      <c r="F174" s="24">
        <f>IF('Respect vie'!J175="non",0,100)</f>
        <v>100</v>
      </c>
      <c r="G174" s="24">
        <f>IF('Respect vie'!K175="oui",100,0)</f>
        <v>0</v>
      </c>
      <c r="H174" s="24">
        <f>IF('Respect vie'!L175="oui",100,0)</f>
        <v>0</v>
      </c>
      <c r="I174" s="24">
        <f>IF('Respect vie'!M175="oui",100,0)</f>
        <v>0</v>
      </c>
      <c r="J174" s="47">
        <f>SUM(R174)</f>
        <v>17.766072793763705</v>
      </c>
      <c r="K174" s="48"/>
      <c r="L174" s="24">
        <f>IF('Qualité de vie'!B174="oui",0,100)</f>
        <v>0</v>
      </c>
      <c r="M174" s="24">
        <v>0</v>
      </c>
      <c r="N174" s="49">
        <f>SUM('Qualité de vie'!F174)</f>
        <v>63.072</v>
      </c>
      <c r="O174" s="22">
        <f>SUM('Qualité de vie'!G174)</f>
        <v>72</v>
      </c>
      <c r="P174" s="22">
        <v>0</v>
      </c>
      <c r="Q174" s="22">
        <f>IF('Qualité de vie'!I174="oui",100,0)</f>
        <v>0</v>
      </c>
      <c r="R174" s="50">
        <f>SUM('Bulletin (détails)'!B174*'Bulletin (détails)'!$B$4+C174*$C$4+'Bulletin (détails)'!D174*'Bulletin (détails)'!$D$4+'Bulletin (détails)'!E174*'Bulletin (détails)'!$E$4+'Bulletin (détails)'!F174*'Bulletin (détails)'!$F$4+'Bulletin (détails)'!G174*'Bulletin (détails)'!$G$4+'Bulletin (détails)'!H174*'Bulletin (détails)'!$H$4+'Bulletin (détails)'!I174*'Bulletin (détails)'!$I$4)</f>
        <v>17.766072793763705</v>
      </c>
      <c r="S174" s="51"/>
      <c r="T174" s="52">
        <f>SUM(J174*0.5+L174*0.25+M174*0.05+N174*0.05+O174*0.05+P174*0.05+Q174*0.05)</f>
        <v>15.636636396881853</v>
      </c>
      <c r="V174" s="25" t="str">
        <f>'Respect vie'!O175</f>
        <v>Central African Republic</v>
      </c>
    </row>
    <row r="175" spans="1:22" ht="9">
      <c r="A175" s="25" t="str">
        <f>'Respect vie'!A176</f>
        <v>Congo (République démocratique du)</v>
      </c>
      <c r="B175" s="24">
        <v>0</v>
      </c>
      <c r="C175" s="25">
        <v>0</v>
      </c>
      <c r="D175" s="24">
        <f>IF('Respect vie'!H176="non",100,0)</f>
        <v>0</v>
      </c>
      <c r="E175" s="24">
        <f>IF('Respect vie'!I176="oui",100,0)</f>
        <v>100</v>
      </c>
      <c r="F175" s="24">
        <f>IF('Respect vie'!J176="non",0,100)</f>
        <v>0</v>
      </c>
      <c r="G175" s="24">
        <f>IF('Respect vie'!K176="oui",100,0)</f>
        <v>0</v>
      </c>
      <c r="H175" s="24">
        <f>IF('Respect vie'!L176="oui",100,0)</f>
        <v>0</v>
      </c>
      <c r="I175" s="24">
        <f>IF('Respect vie'!M176="oui",100,0)</f>
        <v>0</v>
      </c>
      <c r="J175" s="47">
        <f>SUM(R175)</f>
        <v>8.527915056093665</v>
      </c>
      <c r="K175" s="48"/>
      <c r="L175" s="24">
        <f>IF('Qualité de vie'!B175="oui",0,100)</f>
        <v>0</v>
      </c>
      <c r="M175" s="24">
        <v>0</v>
      </c>
      <c r="N175" s="49">
        <f>SUM('Qualité de vie'!F175)</f>
        <v>80.154</v>
      </c>
      <c r="O175" s="22">
        <f>SUM('Qualité de vie'!G175)</f>
        <v>22</v>
      </c>
      <c r="P175" s="22">
        <v>0</v>
      </c>
      <c r="Q175" s="22">
        <f>IF('Qualité de vie'!I175="oui",100,0)</f>
        <v>0</v>
      </c>
      <c r="R175" s="50">
        <f>SUM('Bulletin (détails)'!B175*'Bulletin (détails)'!$B$4+C175*$C$4+'Bulletin (détails)'!D175*'Bulletin (détails)'!$D$4+'Bulletin (détails)'!E175*'Bulletin (détails)'!$E$4+'Bulletin (détails)'!F175*'Bulletin (détails)'!$F$4+'Bulletin (détails)'!G175*'Bulletin (détails)'!$G$4+'Bulletin (détails)'!H175*'Bulletin (détails)'!$H$4+'Bulletin (détails)'!I175*'Bulletin (détails)'!$I$4)</f>
        <v>8.527915056093665</v>
      </c>
      <c r="S175" s="51"/>
      <c r="T175" s="52">
        <f>SUM(J175*0.5+L175*0.25+M175*0.05+N175*0.05+O175*0.05+P175*0.05+Q175*0.05)</f>
        <v>9.371657528046832</v>
      </c>
      <c r="V175" s="25" t="str">
        <f>'Respect vie'!O176</f>
        <v>Congo (Democratic Republic of the)</v>
      </c>
    </row>
    <row r="176" spans="1:22" ht="9">
      <c r="A176" s="25" t="str">
        <f>'Respect vie'!A177</f>
        <v>République dominicaine</v>
      </c>
      <c r="B176" s="24">
        <v>0</v>
      </c>
      <c r="C176" s="25">
        <v>0</v>
      </c>
      <c r="D176" s="24">
        <f>IF('Respect vie'!H177="non",100,0)</f>
        <v>0</v>
      </c>
      <c r="E176" s="24">
        <f>IF('Respect vie'!I177="oui",100,0)</f>
        <v>100</v>
      </c>
      <c r="F176" s="24">
        <f>IF('Respect vie'!J177="non",0,100)</f>
        <v>100</v>
      </c>
      <c r="G176" s="24">
        <f>IF('Respect vie'!K177="oui",100,0)</f>
        <v>0</v>
      </c>
      <c r="H176" s="24">
        <f>IF('Respect vie'!L177="oui",100,0)</f>
        <v>0</v>
      </c>
      <c r="I176" s="24">
        <f>IF('Respect vie'!M177="oui",100,0)</f>
        <v>0</v>
      </c>
      <c r="J176" s="47">
        <f>SUM(R176)</f>
        <v>9.238157737670042</v>
      </c>
      <c r="K176" s="48"/>
      <c r="L176" s="24">
        <f>IF('Qualité de vie'!B176="oui",0,100)</f>
        <v>0</v>
      </c>
      <c r="M176" s="24">
        <v>0</v>
      </c>
      <c r="N176" s="49">
        <f>SUM('Qualité de vie'!F176)</f>
        <v>48.834810000000004</v>
      </c>
      <c r="O176" s="22">
        <f>SUM('Qualité de vie'!G176)</f>
        <v>20</v>
      </c>
      <c r="P176" s="22">
        <v>0</v>
      </c>
      <c r="Q176" s="22">
        <f>IF('Qualité de vie'!I176="oui",100,0)</f>
        <v>0</v>
      </c>
      <c r="R176" s="50">
        <f>SUM('Bulletin (détails)'!B176*'Bulletin (détails)'!$B$4+C176*$C$4+'Bulletin (détails)'!D176*'Bulletin (détails)'!$D$4+'Bulletin (détails)'!E176*'Bulletin (détails)'!$E$4+'Bulletin (détails)'!F176*'Bulletin (détails)'!$F$4+'Bulletin (détails)'!G176*'Bulletin (détails)'!$G$4+'Bulletin (détails)'!H176*'Bulletin (détails)'!$H$4+'Bulletin (détails)'!I176*'Bulletin (détails)'!$I$4)</f>
        <v>9.238157737670042</v>
      </c>
      <c r="S176" s="51"/>
      <c r="T176" s="52">
        <f>SUM(J176*0.5+L176*0.25+M176*0.05+N176*0.05+O176*0.05+P176*0.05+Q176*0.05)</f>
        <v>8.060819368835022</v>
      </c>
      <c r="V176" s="25" t="str">
        <f>'Respect vie'!O177</f>
        <v>Dominican Republic</v>
      </c>
    </row>
    <row r="177" spans="1:22" ht="9">
      <c r="A177" s="25" t="str">
        <f>'Respect vie'!A178</f>
        <v>République tchèque</v>
      </c>
      <c r="B177" s="24">
        <v>0</v>
      </c>
      <c r="C177" s="25">
        <v>0</v>
      </c>
      <c r="D177" s="24">
        <f>IF('Respect vie'!H178="non",100,0)</f>
        <v>100</v>
      </c>
      <c r="E177" s="24">
        <f>IF('Respect vie'!I178="oui",100,0)</f>
        <v>100</v>
      </c>
      <c r="F177" s="24">
        <f>IF('Respect vie'!J178="non",0,100)</f>
        <v>0</v>
      </c>
      <c r="G177" s="24">
        <f>IF('Respect vie'!K178="oui",100,0)</f>
        <v>0</v>
      </c>
      <c r="H177" s="24">
        <f>IF('Respect vie'!L178="oui",100,0)</f>
        <v>0</v>
      </c>
      <c r="I177" s="24">
        <f>IF('Respect vie'!M178="oui",100,0)</f>
        <v>0</v>
      </c>
      <c r="J177" s="47">
        <f>SUM(R177)</f>
        <v>17.05583011218733</v>
      </c>
      <c r="K177" s="48"/>
      <c r="L177" s="24">
        <f>IF('Qualité de vie'!B177="oui",0,100)</f>
        <v>0</v>
      </c>
      <c r="M177" s="24">
        <v>0</v>
      </c>
      <c r="N177" s="49">
        <f>SUM('Qualité de vie'!F177)</f>
        <v>71.44875</v>
      </c>
      <c r="O177" s="22">
        <f>SUM('Qualité de vie'!G177)</f>
        <v>26</v>
      </c>
      <c r="P177" s="22">
        <v>0</v>
      </c>
      <c r="Q177" s="22">
        <f>IF('Qualité de vie'!I177="oui",100,0)</f>
        <v>0</v>
      </c>
      <c r="R177" s="50">
        <f>SUM('Bulletin (détails)'!B177*'Bulletin (détails)'!$B$4+C177*$C$4+'Bulletin (détails)'!D177*'Bulletin (détails)'!$D$4+'Bulletin (détails)'!E177*'Bulletin (détails)'!$E$4+'Bulletin (détails)'!F177*'Bulletin (détails)'!$F$4+'Bulletin (détails)'!G177*'Bulletin (détails)'!$G$4+'Bulletin (détails)'!H177*'Bulletin (détails)'!$H$4+'Bulletin (détails)'!I177*'Bulletin (détails)'!$I$4)</f>
        <v>17.05583011218733</v>
      </c>
      <c r="S177" s="51"/>
      <c r="T177" s="52">
        <f>SUM(J177*0.5+L177*0.25+M177*0.05+N177*0.05+O177*0.05+P177*0.05+Q177*0.05)</f>
        <v>13.400352556093665</v>
      </c>
      <c r="V177" s="25" t="str">
        <f>'Respect vie'!O178</f>
        <v>Czech Republic</v>
      </c>
    </row>
    <row r="178" spans="1:22" ht="9">
      <c r="A178" s="25" t="str">
        <f>'Respect vie'!A179</f>
        <v>Réunion</v>
      </c>
      <c r="B178" s="24">
        <v>0</v>
      </c>
      <c r="C178" s="25">
        <v>0</v>
      </c>
      <c r="D178" s="24">
        <f>IF('Respect vie'!H179="non",100,0)</f>
        <v>100</v>
      </c>
      <c r="E178" s="24">
        <f>IF('Respect vie'!I179="oui",100,0)</f>
        <v>0</v>
      </c>
      <c r="F178" s="24">
        <f>IF('Respect vie'!J179="non",0,100)</f>
        <v>100</v>
      </c>
      <c r="G178" s="24">
        <f>IF('Respect vie'!K179="oui",100,0)</f>
        <v>0</v>
      </c>
      <c r="H178" s="24">
        <f>IF('Respect vie'!L179="oui",100,0)</f>
        <v>0</v>
      </c>
      <c r="I178" s="24">
        <f>IF('Respect vie'!M179="oui",100,0)</f>
        <v>0</v>
      </c>
      <c r="J178" s="47">
        <f>SUM(R178)</f>
        <v>9.238157737670042</v>
      </c>
      <c r="K178" s="48"/>
      <c r="L178" s="24">
        <f>IF('Qualité de vie'!B178="oui",0,100)</f>
        <v>100</v>
      </c>
      <c r="M178" s="24">
        <v>0</v>
      </c>
      <c r="N178" s="49">
        <f>SUM('Qualité de vie'!F178)</f>
        <v>96.57900000000001</v>
      </c>
      <c r="O178" s="22">
        <f>SUM('Qualité de vie'!G178)</f>
        <v>44</v>
      </c>
      <c r="P178" s="22">
        <v>0</v>
      </c>
      <c r="Q178" s="22">
        <f>IF('Qualité de vie'!I178="oui",100,0)</f>
        <v>0</v>
      </c>
      <c r="R178" s="50">
        <f>SUM('Bulletin (détails)'!B178*'Bulletin (détails)'!$B$4+C178*$C$4+'Bulletin (détails)'!D178*'Bulletin (détails)'!$D$4+'Bulletin (détails)'!E178*'Bulletin (détails)'!$E$4+'Bulletin (détails)'!F178*'Bulletin (détails)'!$F$4+'Bulletin (détails)'!G178*'Bulletin (détails)'!$G$4+'Bulletin (détails)'!H178*'Bulletin (détails)'!$H$4+'Bulletin (détails)'!I178*'Bulletin (détails)'!$I$4)</f>
        <v>9.238157737670042</v>
      </c>
      <c r="S178" s="51"/>
      <c r="T178" s="52">
        <f>SUM(J178*0.5+L178*0.25+M178*0.05+N178*0.05+O178*0.05+P178*0.05+Q178*0.05)</f>
        <v>36.64802886883503</v>
      </c>
      <c r="V178" s="25" t="str">
        <f>'Respect vie'!O179</f>
        <v>Reunion</v>
      </c>
    </row>
    <row r="179" spans="1:22" ht="9">
      <c r="A179" s="25" t="str">
        <f>'Respect vie'!A180</f>
        <v>Roumanie</v>
      </c>
      <c r="B179" s="24">
        <v>0</v>
      </c>
      <c r="C179" s="25">
        <v>0</v>
      </c>
      <c r="D179" s="24">
        <f>IF('Respect vie'!H180="non",100,0)</f>
        <v>100</v>
      </c>
      <c r="E179" s="24">
        <f>IF('Respect vie'!I180="oui",100,0)</f>
        <v>100</v>
      </c>
      <c r="F179" s="24">
        <f>IF('Respect vie'!J180="non",0,100)</f>
        <v>0</v>
      </c>
      <c r="G179" s="24">
        <f>IF('Respect vie'!K180="oui",100,0)</f>
        <v>0</v>
      </c>
      <c r="H179" s="24">
        <f>IF('Respect vie'!L180="oui",100,0)</f>
        <v>0</v>
      </c>
      <c r="I179" s="24">
        <f>IF('Respect vie'!M180="oui",100,0)</f>
        <v>0</v>
      </c>
      <c r="J179" s="47">
        <f>SUM(R179)</f>
        <v>17.05583011218733</v>
      </c>
      <c r="K179" s="48"/>
      <c r="L179" s="24">
        <f>IF('Qualité de vie'!B179="oui",0,100)</f>
        <v>100</v>
      </c>
      <c r="M179" s="24">
        <v>0</v>
      </c>
      <c r="N179" s="49">
        <f>SUM('Qualité de vie'!F179)</f>
        <v>0</v>
      </c>
      <c r="O179" s="22"/>
      <c r="P179" s="22">
        <v>0</v>
      </c>
      <c r="Q179" s="22">
        <f>IF('Qualité de vie'!I179="oui",100,0)</f>
        <v>0</v>
      </c>
      <c r="R179" s="50">
        <f>SUM('Bulletin (détails)'!B179*'Bulletin (détails)'!$B$4+C179*$C$4+'Bulletin (détails)'!D179*'Bulletin (détails)'!$D$4+'Bulletin (détails)'!E179*'Bulletin (détails)'!$E$4+'Bulletin (détails)'!F179*'Bulletin (détails)'!$F$4+'Bulletin (détails)'!G179*'Bulletin (détails)'!$G$4+'Bulletin (détails)'!H179*'Bulletin (détails)'!$H$4+'Bulletin (détails)'!I179*'Bulletin (détails)'!$I$4)</f>
        <v>17.05583011218733</v>
      </c>
      <c r="S179" s="51"/>
      <c r="T179" s="52">
        <f>SUM(J179*0.5+L179*0.25+M179*0.05+N179*0.05+O179*0.05+P179*0.05+Q179*0.05)</f>
        <v>33.52791505609366</v>
      </c>
      <c r="V179" s="25" t="str">
        <f>'Respect vie'!O180</f>
        <v>Romania</v>
      </c>
    </row>
    <row r="180" spans="1:22" ht="9">
      <c r="A180" s="25" t="str">
        <f>'Respect vie'!A181</f>
        <v>Royaume-Uni de Grande-Bretagne et d'Irlande du Nord (Engleterre)</v>
      </c>
      <c r="B180" s="24">
        <v>0</v>
      </c>
      <c r="C180" s="25">
        <v>0</v>
      </c>
      <c r="D180" s="24">
        <f>IF('Respect vie'!H181="non",100,0)</f>
        <v>100</v>
      </c>
      <c r="E180" s="24">
        <f>IF('Respect vie'!I181="oui",100,0)</f>
        <v>100</v>
      </c>
      <c r="F180" s="24">
        <f>IF('Respect vie'!J181="non",0,100)</f>
        <v>0</v>
      </c>
      <c r="G180" s="24">
        <f>IF('Respect vie'!K181="oui",100,0)</f>
        <v>0</v>
      </c>
      <c r="H180" s="24">
        <f>IF('Respect vie'!L181="oui",100,0)</f>
        <v>100</v>
      </c>
      <c r="I180" s="24">
        <f>IF('Respect vie'!M181="oui",100,0)</f>
        <v>100</v>
      </c>
      <c r="J180" s="47">
        <f>SUM(R180)</f>
        <v>40.02911771265969</v>
      </c>
      <c r="K180" s="48"/>
      <c r="L180" s="24">
        <f>IF('Qualité de vie'!B180="oui",0,100)</f>
        <v>100</v>
      </c>
      <c r="M180" s="24">
        <v>0</v>
      </c>
      <c r="N180" s="49">
        <f>SUM('Qualité de vie'!F180)</f>
        <v>84.096</v>
      </c>
      <c r="O180" s="22">
        <f>SUM('Qualité de vie'!G180)</f>
        <v>36</v>
      </c>
      <c r="P180" s="22">
        <v>0</v>
      </c>
      <c r="Q180" s="22">
        <f>IF('Qualité de vie'!I180="oui",100,0)</f>
        <v>0</v>
      </c>
      <c r="R180" s="50">
        <f>SUM('Bulletin (détails)'!B180*'Bulletin (détails)'!$B$4+C180*$C$4+'Bulletin (détails)'!D180*'Bulletin (détails)'!$D$4+'Bulletin (détails)'!E180*'Bulletin (détails)'!$E$4+'Bulletin (détails)'!F180*'Bulletin (détails)'!$F$4+'Bulletin (détails)'!G180*'Bulletin (détails)'!$G$4+'Bulletin (détails)'!H180*'Bulletin (détails)'!$H$4+'Bulletin (détails)'!I180*'Bulletin (détails)'!$I$4)</f>
        <v>40.02911771265969</v>
      </c>
      <c r="S180" s="51"/>
      <c r="T180" s="52">
        <f>SUM(J180*0.5+L180*0.25+M180*0.05+N180*0.05+O180*0.05+P180*0.05+Q180*0.05)</f>
        <v>51.01935885632984</v>
      </c>
      <c r="V180" s="25" t="str">
        <f>'Respect vie'!O181</f>
        <v>United Kingdom and Northern Ireland</v>
      </c>
    </row>
    <row r="181" spans="1:22" ht="9">
      <c r="A181" s="25" t="str">
        <f>'Respect vie'!A182</f>
        <v>Russie (Fédération de )</v>
      </c>
      <c r="B181" s="24">
        <v>0</v>
      </c>
      <c r="C181" s="25">
        <v>0</v>
      </c>
      <c r="D181" s="24">
        <f>IF('Respect vie'!H182="non",100,0)</f>
        <v>0</v>
      </c>
      <c r="E181" s="24">
        <f>IF('Respect vie'!I182="oui",100,0)</f>
        <v>0</v>
      </c>
      <c r="F181" s="24">
        <f>IF('Respect vie'!J182="non",0,100)</f>
        <v>0</v>
      </c>
      <c r="G181" s="24">
        <f>IF('Respect vie'!K182="oui",100,0)</f>
        <v>0</v>
      </c>
      <c r="H181" s="24">
        <f>IF('Respect vie'!L182="oui",100,0)</f>
        <v>0</v>
      </c>
      <c r="I181" s="24">
        <f>IF('Respect vie'!M182="oui",100,0)</f>
        <v>0</v>
      </c>
      <c r="J181" s="47">
        <f>SUM(R181)</f>
        <v>0</v>
      </c>
      <c r="K181" s="48"/>
      <c r="L181" s="24">
        <f>IF('Qualité de vie'!B181="oui",0,100)</f>
        <v>0</v>
      </c>
      <c r="M181" s="24">
        <v>0</v>
      </c>
      <c r="N181" s="49">
        <f>SUM('Qualité de vie'!F181)</f>
        <v>91.98</v>
      </c>
      <c r="O181" s="22">
        <f>SUM('Qualité de vie'!G181)</f>
        <v>78</v>
      </c>
      <c r="P181" s="22">
        <v>0</v>
      </c>
      <c r="Q181" s="22">
        <f>IF('Qualité de vie'!I181="oui",100,0)</f>
        <v>0</v>
      </c>
      <c r="R181" s="50">
        <f>SUM('Bulletin (détails)'!B181*'Bulletin (détails)'!$B$4+C181*$C$4+'Bulletin (détails)'!D181*'Bulletin (détails)'!$D$4+'Bulletin (détails)'!E181*'Bulletin (détails)'!$E$4+'Bulletin (détails)'!F181*'Bulletin (détails)'!$F$4+'Bulletin (détails)'!G181*'Bulletin (détails)'!$G$4+'Bulletin (détails)'!H181*'Bulletin (détails)'!$H$4+'Bulletin (détails)'!I181*'Bulletin (détails)'!$I$4)</f>
        <v>0</v>
      </c>
      <c r="S181" s="51"/>
      <c r="T181" s="52">
        <f>SUM(J181*0.5+L181*0.25+M181*0.05+N181*0.05+O181*0.05+P181*0.05+Q181*0.05)</f>
        <v>8.499</v>
      </c>
      <c r="V181" s="25" t="str">
        <f>'Respect vie'!O182</f>
        <v>Russian Federation</v>
      </c>
    </row>
    <row r="182" spans="1:22" ht="9">
      <c r="A182" s="25" t="str">
        <f>'Respect vie'!A183</f>
        <v>Rwanda</v>
      </c>
      <c r="B182" s="24">
        <v>0</v>
      </c>
      <c r="C182" s="25">
        <v>0</v>
      </c>
      <c r="D182" s="24">
        <f>IF('Respect vie'!H183="non",100,0)</f>
        <v>0</v>
      </c>
      <c r="E182" s="24">
        <f>IF('Respect vie'!I183="oui",100,0)</f>
        <v>0</v>
      </c>
      <c r="F182" s="24">
        <f>IF('Respect vie'!J183="non",0,100)</f>
        <v>100</v>
      </c>
      <c r="G182" s="24">
        <f>IF('Respect vie'!K183="oui",100,0)</f>
        <v>0</v>
      </c>
      <c r="H182" s="24">
        <f>IF('Respect vie'!L183="oui",100,0)</f>
        <v>0</v>
      </c>
      <c r="I182" s="24">
        <f>IF('Respect vie'!M183="oui",100,0)</f>
        <v>0</v>
      </c>
      <c r="J182" s="47">
        <f>SUM(R182)</f>
        <v>0.7102426815763763</v>
      </c>
      <c r="K182" s="48"/>
      <c r="L182" s="24">
        <f>IF('Qualité de vie'!B182="oui",0,100)</f>
        <v>0</v>
      </c>
      <c r="M182" s="24">
        <v>0</v>
      </c>
      <c r="N182" s="49">
        <f>SUM('Qualité de vie'!F182)</f>
        <v>49.932</v>
      </c>
      <c r="O182" s="22">
        <f>SUM('Qualité de vie'!G182)</f>
        <v>24</v>
      </c>
      <c r="P182" s="22">
        <v>0</v>
      </c>
      <c r="Q182" s="22">
        <f>IF('Qualité de vie'!I182="oui",100,0)</f>
        <v>0</v>
      </c>
      <c r="R182" s="50">
        <f>SUM('Bulletin (détails)'!B182*'Bulletin (détails)'!$B$4+C182*$C$4+'Bulletin (détails)'!D182*'Bulletin (détails)'!$D$4+'Bulletin (détails)'!E182*'Bulletin (détails)'!$E$4+'Bulletin (détails)'!F182*'Bulletin (détails)'!$F$4+'Bulletin (détails)'!G182*'Bulletin (détails)'!$G$4+'Bulletin (détails)'!H182*'Bulletin (détails)'!$H$4+'Bulletin (détails)'!I182*'Bulletin (détails)'!$I$4)</f>
        <v>0.7102426815763763</v>
      </c>
      <c r="S182" s="51"/>
      <c r="T182" s="52">
        <f>SUM(J182*0.5+L182*0.25+M182*0.05+N182*0.05+O182*0.05+P182*0.05+Q182*0.05)</f>
        <v>4.0517213407881885</v>
      </c>
      <c r="V182" s="25" t="str">
        <f>'Respect vie'!O183</f>
        <v>Rwanda</v>
      </c>
    </row>
    <row r="183" spans="1:22" ht="9">
      <c r="A183" s="25" t="str">
        <f>'Respect vie'!A184</f>
        <v>Sahara occidental</v>
      </c>
      <c r="B183" s="24">
        <v>0</v>
      </c>
      <c r="C183" s="25">
        <v>0</v>
      </c>
      <c r="D183" s="24">
        <f>IF('Respect vie'!H184="non",100,0)</f>
        <v>100</v>
      </c>
      <c r="E183" s="24">
        <f>IF('Respect vie'!I184="oui",100,0)</f>
        <v>0</v>
      </c>
      <c r="F183" s="24">
        <f>IF('Respect vie'!J184="non",0,100)</f>
        <v>100</v>
      </c>
      <c r="G183" s="24">
        <f>IF('Respect vie'!K184="oui",100,0)</f>
        <v>0</v>
      </c>
      <c r="H183" s="24">
        <f>IF('Respect vie'!L184="oui",100,0)</f>
        <v>0</v>
      </c>
      <c r="I183" s="24">
        <f>IF('Respect vie'!M184="oui",100,0)</f>
        <v>0</v>
      </c>
      <c r="J183" s="47">
        <f>SUM(R183)</f>
        <v>9.238157737670042</v>
      </c>
      <c r="K183" s="48"/>
      <c r="L183" s="24">
        <f>IF('Qualité de vie'!B183="oui",0,100)</f>
        <v>0</v>
      </c>
      <c r="M183" s="24">
        <v>0</v>
      </c>
      <c r="N183" s="49">
        <f>SUM('Qualité de vie'!F183)</f>
        <v>40.077</v>
      </c>
      <c r="O183" s="22">
        <f>SUM('Qualité de vie'!G183)</f>
        <v>50</v>
      </c>
      <c r="P183" s="22">
        <v>0</v>
      </c>
      <c r="Q183" s="22">
        <f>IF('Qualité de vie'!I183="oui",100,0)</f>
        <v>0</v>
      </c>
      <c r="R183" s="50">
        <f>SUM('Bulletin (détails)'!B183*'Bulletin (détails)'!$B$4+C183*$C$4+'Bulletin (détails)'!D183*'Bulletin (détails)'!$D$4+'Bulletin (détails)'!E183*'Bulletin (détails)'!$E$4+'Bulletin (détails)'!F183*'Bulletin (détails)'!$F$4+'Bulletin (détails)'!G183*'Bulletin (détails)'!$G$4+'Bulletin (détails)'!H183*'Bulletin (détails)'!$H$4+'Bulletin (détails)'!I183*'Bulletin (détails)'!$I$4)</f>
        <v>9.238157737670042</v>
      </c>
      <c r="S183" s="51"/>
      <c r="T183" s="52">
        <f>SUM(J183*0.5+L183*0.25+M183*0.05+N183*0.05+O183*0.05+P183*0.05+Q183*0.05)</f>
        <v>9.122928868835022</v>
      </c>
      <c r="V183" s="25" t="str">
        <f>'Respect vie'!O184</f>
        <v>Western Sahara</v>
      </c>
    </row>
    <row r="184" spans="1:22" ht="9">
      <c r="A184" s="25" t="str">
        <f>'Respect vie'!A185</f>
        <v>Saint-Christophe-et-Niévès (Saint-Kitts-et-Nevis)</v>
      </c>
      <c r="B184" s="24">
        <v>0</v>
      </c>
      <c r="C184" s="25">
        <v>0</v>
      </c>
      <c r="D184" s="24">
        <f>IF('Respect vie'!H185="non",100,0)</f>
        <v>100</v>
      </c>
      <c r="E184" s="24">
        <f>IF('Respect vie'!I185="oui",100,0)</f>
        <v>100</v>
      </c>
      <c r="F184" s="24">
        <f>IF('Respect vie'!J185="non",0,100)</f>
        <v>100</v>
      </c>
      <c r="G184" s="24">
        <f>IF('Respect vie'!K185="oui",100,0)</f>
        <v>0</v>
      </c>
      <c r="H184" s="24">
        <f>IF('Respect vie'!L185="oui",100,0)</f>
        <v>0</v>
      </c>
      <c r="I184" s="24">
        <f>IF('Respect vie'!M185="oui",100,0)</f>
        <v>0</v>
      </c>
      <c r="J184" s="47">
        <f>SUM(R184)</f>
        <v>17.766072793763705</v>
      </c>
      <c r="K184" s="48"/>
      <c r="L184" s="24">
        <f>IF('Qualité de vie'!B184="oui",0,100)</f>
        <v>100</v>
      </c>
      <c r="M184" s="24">
        <v>0</v>
      </c>
      <c r="N184" s="49">
        <f>SUM('Qualité de vie'!F184)</f>
        <v>0</v>
      </c>
      <c r="O184" s="22"/>
      <c r="P184" s="22">
        <v>0</v>
      </c>
      <c r="Q184" s="22">
        <f>IF('Qualité de vie'!I184="oui",100,0)</f>
        <v>0</v>
      </c>
      <c r="R184" s="50">
        <f>SUM('Bulletin (détails)'!B184*'Bulletin (détails)'!$B$4+C184*$C$4+'Bulletin (détails)'!D184*'Bulletin (détails)'!$D$4+'Bulletin (détails)'!E184*'Bulletin (détails)'!$E$4+'Bulletin (détails)'!F184*'Bulletin (détails)'!$F$4+'Bulletin (détails)'!G184*'Bulletin (détails)'!$G$4+'Bulletin (détails)'!H184*'Bulletin (détails)'!$H$4+'Bulletin (détails)'!I184*'Bulletin (détails)'!$I$4)</f>
        <v>17.766072793763705</v>
      </c>
      <c r="S184" s="51"/>
      <c r="T184" s="52">
        <f>SUM(J184*0.5+L184*0.25+M184*0.05+N184*0.05+O184*0.05+P184*0.05+Q184*0.05)</f>
        <v>33.88303639688185</v>
      </c>
      <c r="V184" s="25" t="str">
        <f>'Respect vie'!O185</f>
        <v>Saint Kitts and Nevis</v>
      </c>
    </row>
    <row r="185" spans="1:22" ht="9">
      <c r="A185" s="25" t="str">
        <f>'Respect vie'!A186</f>
        <v>Saint-Marin</v>
      </c>
      <c r="B185" s="24">
        <v>0</v>
      </c>
      <c r="C185" s="25">
        <v>0</v>
      </c>
      <c r="D185" s="24">
        <f>IF('Respect vie'!H186="non",100,0)</f>
        <v>100</v>
      </c>
      <c r="E185" s="24">
        <f>IF('Respect vie'!I186="oui",100,0)</f>
        <v>100</v>
      </c>
      <c r="F185" s="24">
        <f>IF('Respect vie'!J186="non",0,100)</f>
        <v>100</v>
      </c>
      <c r="G185" s="24">
        <f>IF('Respect vie'!K186="oui",100,0)</f>
        <v>0</v>
      </c>
      <c r="H185" s="24">
        <f>IF('Respect vie'!L186="oui",100,0)</f>
        <v>0</v>
      </c>
      <c r="I185" s="24">
        <f>IF('Respect vie'!M186="oui",100,0)</f>
        <v>0</v>
      </c>
      <c r="J185" s="47">
        <f>SUM(R185)</f>
        <v>17.766072793763705</v>
      </c>
      <c r="K185" s="48"/>
      <c r="L185" s="24">
        <f>IF('Qualité de vie'!B185="oui",0,100)</f>
        <v>100</v>
      </c>
      <c r="M185" s="24">
        <v>0</v>
      </c>
      <c r="N185" s="49">
        <f>SUM('Qualité de vie'!F185)</f>
        <v>93.29400000000001</v>
      </c>
      <c r="O185" s="22"/>
      <c r="P185" s="22">
        <v>0</v>
      </c>
      <c r="Q185" s="22">
        <f>IF('Qualité de vie'!I185="oui",100,0)</f>
        <v>0</v>
      </c>
      <c r="R185" s="50">
        <f>SUM('Bulletin (détails)'!B185*'Bulletin (détails)'!$B$4+C185*$C$4+'Bulletin (détails)'!D185*'Bulletin (détails)'!$D$4+'Bulletin (détails)'!E185*'Bulletin (détails)'!$E$4+'Bulletin (détails)'!F185*'Bulletin (détails)'!$F$4+'Bulletin (détails)'!G185*'Bulletin (détails)'!$G$4+'Bulletin (détails)'!H185*'Bulletin (détails)'!$H$4+'Bulletin (détails)'!I185*'Bulletin (détails)'!$I$4)</f>
        <v>17.766072793763705</v>
      </c>
      <c r="S185" s="51"/>
      <c r="T185" s="52">
        <f>SUM(J185*0.5+L185*0.25+M185*0.05+N185*0.05+O185*0.05+P185*0.05+Q185*0.05)</f>
        <v>38.54773639688185</v>
      </c>
      <c r="V185" s="25" t="str">
        <f>'Respect vie'!O186</f>
        <v>Saint-Martin (Sint Maarten)</v>
      </c>
    </row>
    <row r="186" spans="1:22" ht="9">
      <c r="A186" s="25" t="str">
        <f>'Respect vie'!A187</f>
        <v>Saint-Pierre-et-Miquelon</v>
      </c>
      <c r="B186" s="24">
        <v>0</v>
      </c>
      <c r="C186" s="25">
        <v>0</v>
      </c>
      <c r="D186" s="24">
        <f>IF('Respect vie'!H187="non",100,0)</f>
        <v>100</v>
      </c>
      <c r="E186" s="24">
        <f>IF('Respect vie'!I187="oui",100,0)</f>
        <v>0</v>
      </c>
      <c r="F186" s="24">
        <f>IF('Respect vie'!J187="non",0,100)</f>
        <v>100</v>
      </c>
      <c r="G186" s="24">
        <f>IF('Respect vie'!K187="oui",100,0)</f>
        <v>0</v>
      </c>
      <c r="H186" s="24">
        <f>IF('Respect vie'!L187="oui",100,0)</f>
        <v>0</v>
      </c>
      <c r="I186" s="24">
        <f>IF('Respect vie'!M187="oui",100,0)</f>
        <v>0</v>
      </c>
      <c r="J186" s="47">
        <f>SUM(R186)</f>
        <v>9.238157737670042</v>
      </c>
      <c r="K186" s="48"/>
      <c r="L186" s="24">
        <f>IF('Qualité de vie'!B186="oui",0,100)</f>
        <v>100</v>
      </c>
      <c r="M186" s="24">
        <v>0</v>
      </c>
      <c r="N186" s="49">
        <f>SUM('Qualité de vie'!F186)</f>
        <v>0</v>
      </c>
      <c r="O186" s="22"/>
      <c r="P186" s="22">
        <v>0</v>
      </c>
      <c r="Q186" s="22">
        <f>IF('Qualité de vie'!I186="oui",100,0)</f>
        <v>0</v>
      </c>
      <c r="R186" s="50">
        <f>SUM('Bulletin (détails)'!B186*'Bulletin (détails)'!$B$4+C186*$C$4+'Bulletin (détails)'!D186*'Bulletin (détails)'!$D$4+'Bulletin (détails)'!E186*'Bulletin (détails)'!$E$4+'Bulletin (détails)'!F186*'Bulletin (détails)'!$F$4+'Bulletin (détails)'!G186*'Bulletin (détails)'!$G$4+'Bulletin (détails)'!H186*'Bulletin (détails)'!$H$4+'Bulletin (détails)'!I186*'Bulletin (détails)'!$I$4)</f>
        <v>9.238157737670042</v>
      </c>
      <c r="S186" s="51"/>
      <c r="T186" s="52">
        <f>SUM(J186*0.5+L186*0.25+M186*0.05+N186*0.05+O186*0.05+P186*0.05+Q186*0.05)</f>
        <v>29.61907886883502</v>
      </c>
      <c r="V186" s="25" t="str">
        <f>'Respect vie'!O187</f>
        <v>Saint Pierre and Miquelon</v>
      </c>
    </row>
    <row r="187" spans="1:22" ht="9">
      <c r="A187" s="25" t="str">
        <f>'Respect vie'!A188</f>
        <v>Saint-Vincent-et-les Grenadines</v>
      </c>
      <c r="B187" s="24">
        <v>0</v>
      </c>
      <c r="C187" s="25">
        <v>0</v>
      </c>
      <c r="D187" s="24">
        <f>IF('Respect vie'!H188="non",100,0)</f>
        <v>100</v>
      </c>
      <c r="E187" s="24">
        <f>IF('Respect vie'!I188="oui",100,0)</f>
        <v>100</v>
      </c>
      <c r="F187" s="24">
        <f>IF('Respect vie'!J188="non",0,100)</f>
        <v>100</v>
      </c>
      <c r="G187" s="24">
        <f>IF('Respect vie'!K188="oui",100,0)</f>
        <v>0</v>
      </c>
      <c r="H187" s="24">
        <f>IF('Respect vie'!L188="oui",100,0)</f>
        <v>0</v>
      </c>
      <c r="I187" s="24">
        <f>IF('Respect vie'!M188="oui",100,0)</f>
        <v>0</v>
      </c>
      <c r="J187" s="47">
        <f>SUM(R187)</f>
        <v>17.766072793763705</v>
      </c>
      <c r="K187" s="48"/>
      <c r="L187" s="24">
        <f>IF('Qualité de vie'!B187="oui",0,100)</f>
        <v>100</v>
      </c>
      <c r="M187" s="24">
        <v>0</v>
      </c>
      <c r="N187" s="49">
        <f>SUM('Qualité de vie'!F187)</f>
        <v>0</v>
      </c>
      <c r="O187" s="22"/>
      <c r="P187" s="22">
        <v>0</v>
      </c>
      <c r="Q187" s="22">
        <f>IF('Qualité de vie'!I187="oui",100,0)</f>
        <v>0</v>
      </c>
      <c r="R187" s="50">
        <f>SUM('Bulletin (détails)'!B187*'Bulletin (détails)'!$B$4+C187*$C$4+'Bulletin (détails)'!D187*'Bulletin (détails)'!$D$4+'Bulletin (détails)'!E187*'Bulletin (détails)'!$E$4+'Bulletin (détails)'!F187*'Bulletin (détails)'!$F$4+'Bulletin (détails)'!G187*'Bulletin (détails)'!$G$4+'Bulletin (détails)'!H187*'Bulletin (détails)'!$H$4+'Bulletin (détails)'!I187*'Bulletin (détails)'!$I$4)</f>
        <v>17.766072793763705</v>
      </c>
      <c r="S187" s="51"/>
      <c r="T187" s="52">
        <f>SUM(J187*0.5+L187*0.25+M187*0.05+N187*0.05+O187*0.05+P187*0.05+Q187*0.05)</f>
        <v>33.88303639688185</v>
      </c>
      <c r="V187" s="25" t="str">
        <f>'Respect vie'!O188</f>
        <v>Saint Vincent and the Grenadines</v>
      </c>
    </row>
    <row r="188" spans="1:22" ht="9">
      <c r="A188" s="25" t="str">
        <f>'Respect vie'!A189</f>
        <v>Sainte-Hélène (Royaume-Uni)</v>
      </c>
      <c r="B188" s="24">
        <v>0</v>
      </c>
      <c r="C188" s="25">
        <v>0</v>
      </c>
      <c r="D188" s="24">
        <f>IF('Respect vie'!H189="non",100,0)</f>
        <v>100</v>
      </c>
      <c r="E188" s="24">
        <f>IF('Respect vie'!I189="oui",100,0)</f>
        <v>0</v>
      </c>
      <c r="F188" s="24">
        <f>IF('Respect vie'!J189="non",0,100)</f>
        <v>100</v>
      </c>
      <c r="G188" s="24">
        <f>IF('Respect vie'!K189="oui",100,0)</f>
        <v>0</v>
      </c>
      <c r="H188" s="24">
        <f>IF('Respect vie'!L189="oui",100,0)</f>
        <v>0</v>
      </c>
      <c r="I188" s="24">
        <f>IF('Respect vie'!M189="oui",100,0)</f>
        <v>0</v>
      </c>
      <c r="J188" s="47">
        <f>SUM(R188)</f>
        <v>9.238157737670042</v>
      </c>
      <c r="K188" s="48"/>
      <c r="L188" s="24">
        <f>IF('Qualité de vie'!B188="oui",0,100)</f>
        <v>100</v>
      </c>
      <c r="M188" s="24">
        <v>0</v>
      </c>
      <c r="N188" s="49">
        <f>SUM('Qualité de vie'!F188)</f>
        <v>93.29400000000001</v>
      </c>
      <c r="O188" s="22">
        <f>SUM('Qualité de vie'!G188)</f>
        <v>58</v>
      </c>
      <c r="P188" s="22">
        <v>0</v>
      </c>
      <c r="Q188" s="22">
        <f>IF('Qualité de vie'!I188="oui",100,0)</f>
        <v>0</v>
      </c>
      <c r="R188" s="50">
        <f>SUM('Bulletin (détails)'!B188*'Bulletin (détails)'!$B$4+C188*$C$4+'Bulletin (détails)'!D188*'Bulletin (détails)'!$D$4+'Bulletin (détails)'!E188*'Bulletin (détails)'!$E$4+'Bulletin (détails)'!F188*'Bulletin (détails)'!$F$4+'Bulletin (détails)'!G188*'Bulletin (détails)'!$G$4+'Bulletin (détails)'!H188*'Bulletin (détails)'!$H$4+'Bulletin (détails)'!I188*'Bulletin (détails)'!$I$4)</f>
        <v>9.238157737670042</v>
      </c>
      <c r="S188" s="51"/>
      <c r="T188" s="52">
        <f>SUM(J188*0.5+L188*0.25+M188*0.05+N188*0.05+O188*0.05+P188*0.05+Q188*0.05)</f>
        <v>37.18377886883502</v>
      </c>
      <c r="V188" s="25" t="str">
        <f>'Respect vie'!O189</f>
        <v>Saint Helena</v>
      </c>
    </row>
    <row r="189" spans="1:22" ht="9">
      <c r="A189" s="25" t="str">
        <f>'Respect vie'!A190</f>
        <v>Sainte-Lucie</v>
      </c>
      <c r="B189" s="24">
        <v>0</v>
      </c>
      <c r="C189" s="25">
        <v>0</v>
      </c>
      <c r="D189" s="24">
        <f>IF('Respect vie'!H190="non",100,0)</f>
        <v>100</v>
      </c>
      <c r="E189" s="24">
        <f>IF('Respect vie'!I190="oui",100,0)</f>
        <v>100</v>
      </c>
      <c r="F189" s="24">
        <f>IF('Respect vie'!J190="non",0,100)</f>
        <v>100</v>
      </c>
      <c r="G189" s="24">
        <f>IF('Respect vie'!K190="oui",100,0)</f>
        <v>0</v>
      </c>
      <c r="H189" s="24">
        <f>IF('Respect vie'!L190="oui",100,0)</f>
        <v>0</v>
      </c>
      <c r="I189" s="24">
        <f>IF('Respect vie'!M190="oui",100,0)</f>
        <v>0</v>
      </c>
      <c r="J189" s="47">
        <f>SUM(R189)</f>
        <v>17.766072793763705</v>
      </c>
      <c r="K189" s="48"/>
      <c r="L189" s="24">
        <f>IF('Qualité de vie'!B189="oui",0,100)</f>
        <v>100</v>
      </c>
      <c r="M189" s="24">
        <v>0</v>
      </c>
      <c r="N189" s="49">
        <f>SUM('Qualité de vie'!F189)</f>
        <v>0</v>
      </c>
      <c r="O189" s="22">
        <f>SUM('Qualité de vie'!G189)</f>
        <v>70</v>
      </c>
      <c r="P189" s="22">
        <v>0</v>
      </c>
      <c r="Q189" s="22">
        <f>IF('Qualité de vie'!I189="oui",100,0)</f>
        <v>0</v>
      </c>
      <c r="R189" s="50">
        <f>SUM('Bulletin (détails)'!B189*'Bulletin (détails)'!$B$4+C189*$C$4+'Bulletin (détails)'!D189*'Bulletin (détails)'!$D$4+'Bulletin (détails)'!E189*'Bulletin (détails)'!$E$4+'Bulletin (détails)'!F189*'Bulletin (détails)'!$F$4+'Bulletin (détails)'!G189*'Bulletin (détails)'!$G$4+'Bulletin (détails)'!H189*'Bulletin (détails)'!$H$4+'Bulletin (détails)'!I189*'Bulletin (détails)'!$I$4)</f>
        <v>17.766072793763705</v>
      </c>
      <c r="S189" s="51"/>
      <c r="T189" s="52">
        <f>SUM(J189*0.5+L189*0.25+M189*0.05+N189*0.05+O189*0.05+P189*0.05+Q189*0.05)</f>
        <v>37.38303639688185</v>
      </c>
      <c r="V189" s="25" t="str">
        <f>'Respect vie'!O190</f>
        <v>Saint Lucia</v>
      </c>
    </row>
    <row r="190" spans="1:22" ht="9">
      <c r="A190" s="25" t="str">
        <f>'Respect vie'!A191</f>
        <v>Salvador (El )</v>
      </c>
      <c r="B190" s="24">
        <v>0</v>
      </c>
      <c r="C190" s="25">
        <v>0</v>
      </c>
      <c r="D190" s="24">
        <f>IF('Respect vie'!H191="non",100,0)</f>
        <v>0</v>
      </c>
      <c r="E190" s="24">
        <f>IF('Respect vie'!I191="oui",100,0)</f>
        <v>0</v>
      </c>
      <c r="F190" s="24">
        <f>IF('Respect vie'!J191="non",0,100)</f>
        <v>100</v>
      </c>
      <c r="G190" s="24">
        <f>IF('Respect vie'!K191="oui",100,0)</f>
        <v>0</v>
      </c>
      <c r="H190" s="24">
        <f>IF('Respect vie'!L191="oui",100,0)</f>
        <v>0</v>
      </c>
      <c r="I190" s="24">
        <f>IF('Respect vie'!M191="oui",100,0)</f>
        <v>0</v>
      </c>
      <c r="J190" s="47">
        <f>SUM(R190)</f>
        <v>0.7102426815763763</v>
      </c>
      <c r="K190" s="48"/>
      <c r="L190" s="24">
        <f>IF('Qualité de vie'!B190="oui",0,100)</f>
        <v>100</v>
      </c>
      <c r="M190" s="24">
        <v>0</v>
      </c>
      <c r="N190" s="49">
        <f>SUM('Qualité de vie'!F190)</f>
        <v>93.29400000000001</v>
      </c>
      <c r="O190" s="22"/>
      <c r="P190" s="22">
        <v>0</v>
      </c>
      <c r="Q190" s="22">
        <f>IF('Qualité de vie'!I190="oui",100,0)</f>
        <v>0</v>
      </c>
      <c r="R190" s="50">
        <f>SUM('Bulletin (détails)'!B190*'Bulletin (détails)'!$B$4+C190*$C$4+'Bulletin (détails)'!D190*'Bulletin (détails)'!$D$4+'Bulletin (détails)'!E190*'Bulletin (détails)'!$E$4+'Bulletin (détails)'!F190*'Bulletin (détails)'!$F$4+'Bulletin (détails)'!G190*'Bulletin (détails)'!$G$4+'Bulletin (détails)'!H190*'Bulletin (détails)'!$H$4+'Bulletin (détails)'!I190*'Bulletin (détails)'!$I$4)</f>
        <v>0.7102426815763763</v>
      </c>
      <c r="S190" s="51"/>
      <c r="T190" s="52">
        <f>SUM(J190*0.5+L190*0.25+M190*0.05+N190*0.05+O190*0.05+P190*0.05+Q190*0.05)</f>
        <v>30.019821340788187</v>
      </c>
      <c r="V190" s="25" t="str">
        <f>'Respect vie'!O191</f>
        <v>El Salvador</v>
      </c>
    </row>
    <row r="191" spans="1:22" ht="9">
      <c r="A191" s="25" t="str">
        <f>'Respect vie'!A192</f>
        <v>Samoa</v>
      </c>
      <c r="B191" s="24">
        <v>0</v>
      </c>
      <c r="C191" s="25">
        <v>0</v>
      </c>
      <c r="D191" s="24">
        <f>IF('Respect vie'!H192="non",100,0)</f>
        <v>100</v>
      </c>
      <c r="E191" s="24">
        <f>IF('Respect vie'!I192="oui",100,0)</f>
        <v>100</v>
      </c>
      <c r="F191" s="24">
        <f>IF('Respect vie'!J192="non",0,100)</f>
        <v>100</v>
      </c>
      <c r="G191" s="24">
        <f>IF('Respect vie'!K192="oui",100,0)</f>
        <v>0</v>
      </c>
      <c r="H191" s="24">
        <f>IF('Respect vie'!L192="oui",100,0)</f>
        <v>0</v>
      </c>
      <c r="I191" s="24">
        <f>IF('Respect vie'!M192="oui",100,0)</f>
        <v>0</v>
      </c>
      <c r="J191" s="47">
        <f>SUM(R191)</f>
        <v>17.766072793763705</v>
      </c>
      <c r="K191" s="48"/>
      <c r="L191" s="24">
        <f>IF('Qualité de vie'!B191="oui",0,100)</f>
        <v>100</v>
      </c>
      <c r="M191" s="24">
        <v>0</v>
      </c>
      <c r="N191" s="49">
        <f>SUM('Qualité de vie'!F191)</f>
        <v>82.125</v>
      </c>
      <c r="O191" s="22">
        <f>SUM('Qualité de vie'!G191)</f>
        <v>39</v>
      </c>
      <c r="P191" s="22">
        <v>0</v>
      </c>
      <c r="Q191" s="22">
        <f>IF('Qualité de vie'!I191="oui",100,0)</f>
        <v>0</v>
      </c>
      <c r="R191" s="50">
        <f>SUM('Bulletin (détails)'!B191*'Bulletin (détails)'!$B$4+C191*$C$4+'Bulletin (détails)'!D191*'Bulletin (détails)'!$D$4+'Bulletin (détails)'!E191*'Bulletin (détails)'!$E$4+'Bulletin (détails)'!F191*'Bulletin (détails)'!$F$4+'Bulletin (détails)'!G191*'Bulletin (détails)'!$G$4+'Bulletin (détails)'!H191*'Bulletin (détails)'!$H$4+'Bulletin (détails)'!I191*'Bulletin (détails)'!$I$4)</f>
        <v>17.766072793763705</v>
      </c>
      <c r="S191" s="51"/>
      <c r="T191" s="52">
        <f>SUM(J191*0.5+L191*0.25+M191*0.05+N191*0.05+O191*0.05+P191*0.05+Q191*0.05)</f>
        <v>39.939286396881855</v>
      </c>
      <c r="V191" s="25" t="str">
        <f>'Respect vie'!O192</f>
        <v>Samoa</v>
      </c>
    </row>
    <row r="192" spans="1:22" ht="9">
      <c r="A192" s="25" t="str">
        <f>'Respect vie'!A193</f>
        <v>Sao Tomé-et-Principe</v>
      </c>
      <c r="B192" s="24">
        <v>0</v>
      </c>
      <c r="C192" s="25">
        <v>0</v>
      </c>
      <c r="D192" s="24">
        <f>IF('Respect vie'!H193="non",100,0)</f>
        <v>100</v>
      </c>
      <c r="E192" s="24">
        <f>IF('Respect vie'!I193="oui",100,0)</f>
        <v>0</v>
      </c>
      <c r="F192" s="24">
        <f>IF('Respect vie'!J193="non",0,100)</f>
        <v>100</v>
      </c>
      <c r="G192" s="24">
        <f>IF('Respect vie'!K193="oui",100,0)</f>
        <v>0</v>
      </c>
      <c r="H192" s="24">
        <f>IF('Respect vie'!L193="oui",100,0)</f>
        <v>0</v>
      </c>
      <c r="I192" s="24">
        <f>IF('Respect vie'!M193="oui",100,0)</f>
        <v>0</v>
      </c>
      <c r="J192" s="47">
        <f>SUM(R192)</f>
        <v>9.238157737670042</v>
      </c>
      <c r="K192" s="48"/>
      <c r="L192" s="24">
        <f>IF('Qualité de vie'!B192="oui",0,100)</f>
        <v>100</v>
      </c>
      <c r="M192" s="24">
        <v>0</v>
      </c>
      <c r="N192" s="49">
        <f>SUM('Qualité de vie'!F192)</f>
        <v>0</v>
      </c>
      <c r="O192" s="22">
        <f>SUM('Qualité de vie'!G192)</f>
        <v>30</v>
      </c>
      <c r="P192" s="22">
        <v>0</v>
      </c>
      <c r="Q192" s="22">
        <f>IF('Qualité de vie'!I192="oui",100,0)</f>
        <v>0</v>
      </c>
      <c r="R192" s="50">
        <f>SUM('Bulletin (détails)'!B192*'Bulletin (détails)'!$B$4+C192*$C$4+'Bulletin (détails)'!D192*'Bulletin (détails)'!$D$4+'Bulletin (détails)'!E192*'Bulletin (détails)'!$E$4+'Bulletin (détails)'!F192*'Bulletin (détails)'!$F$4+'Bulletin (détails)'!G192*'Bulletin (détails)'!$G$4+'Bulletin (détails)'!H192*'Bulletin (détails)'!$H$4+'Bulletin (détails)'!I192*'Bulletin (détails)'!$I$4)</f>
        <v>9.238157737670042</v>
      </c>
      <c r="S192" s="51"/>
      <c r="T192" s="52">
        <f>SUM(J192*0.5+L192*0.25+M192*0.05+N192*0.05+O192*0.05+P192*0.05+Q192*0.05)</f>
        <v>31.11907886883502</v>
      </c>
      <c r="V192" s="25" t="str">
        <f>'Respect vie'!O193</f>
        <v>Sao Tome and Principe</v>
      </c>
    </row>
    <row r="193" spans="1:22" ht="9">
      <c r="A193" s="25" t="str">
        <f>'Respect vie'!A194</f>
        <v>Sénégal</v>
      </c>
      <c r="B193" s="24">
        <v>0</v>
      </c>
      <c r="C193" s="25">
        <v>0</v>
      </c>
      <c r="D193" s="24">
        <f>IF('Respect vie'!H194="non",100,0)</f>
        <v>0</v>
      </c>
      <c r="E193" s="24">
        <f>IF('Respect vie'!I194="oui",100,0)</f>
        <v>100</v>
      </c>
      <c r="F193" s="24">
        <f>IF('Respect vie'!J194="non",0,100)</f>
        <v>100</v>
      </c>
      <c r="G193" s="24">
        <f>IF('Respect vie'!K194="oui",100,0)</f>
        <v>0</v>
      </c>
      <c r="H193" s="24">
        <f>IF('Respect vie'!L194="oui",100,0)</f>
        <v>0</v>
      </c>
      <c r="I193" s="24">
        <f>IF('Respect vie'!M194="oui",100,0)</f>
        <v>0</v>
      </c>
      <c r="J193" s="47">
        <f>SUM(R193)</f>
        <v>9.238157737670042</v>
      </c>
      <c r="K193" s="48"/>
      <c r="L193" s="24">
        <f>IF('Qualité de vie'!B193="oui",0,100)</f>
        <v>0</v>
      </c>
      <c r="M193" s="24">
        <v>0</v>
      </c>
      <c r="N193" s="49">
        <f>SUM('Qualité de vie'!F193)</f>
        <v>76.212</v>
      </c>
      <c r="O193" s="22">
        <f>SUM('Qualité de vie'!G193)</f>
        <v>29</v>
      </c>
      <c r="P193" s="22">
        <v>0</v>
      </c>
      <c r="Q193" s="22">
        <f>IF('Qualité de vie'!I193="oui",100,0)</f>
        <v>0</v>
      </c>
      <c r="R193" s="50">
        <f>SUM('Bulletin (détails)'!B193*'Bulletin (détails)'!$B$4+C193*$C$4+'Bulletin (détails)'!D193*'Bulletin (détails)'!$D$4+'Bulletin (détails)'!E193*'Bulletin (détails)'!$E$4+'Bulletin (détails)'!F193*'Bulletin (détails)'!$F$4+'Bulletin (détails)'!G193*'Bulletin (détails)'!$G$4+'Bulletin (détails)'!H193*'Bulletin (détails)'!$H$4+'Bulletin (détails)'!I193*'Bulletin (détails)'!$I$4)</f>
        <v>9.238157737670042</v>
      </c>
      <c r="S193" s="51"/>
      <c r="T193" s="52">
        <f>SUM(J193*0.5+L193*0.25+M193*0.05+N193*0.05+O193*0.05+P193*0.05+Q193*0.05)</f>
        <v>9.879678868835022</v>
      </c>
      <c r="V193" s="25" t="str">
        <f>'Respect vie'!O194</f>
        <v>Senegal</v>
      </c>
    </row>
    <row r="194" spans="1:22" ht="9">
      <c r="A194" s="25" t="str">
        <f>'Respect vie'!A195</f>
        <v>Serbie</v>
      </c>
      <c r="B194" s="24">
        <v>0</v>
      </c>
      <c r="C194" s="25">
        <v>0</v>
      </c>
      <c r="D194" s="24">
        <f>IF('Respect vie'!H195="non",100,0)</f>
        <v>100</v>
      </c>
      <c r="E194" s="24">
        <f>IF('Respect vie'!I195="oui",100,0)</f>
        <v>100</v>
      </c>
      <c r="F194" s="24">
        <f>IF('Respect vie'!J195="non",0,100)</f>
        <v>0</v>
      </c>
      <c r="G194" s="24">
        <f>IF('Respect vie'!K195="oui",100,0)</f>
        <v>0</v>
      </c>
      <c r="H194" s="24">
        <f>IF('Respect vie'!L195="oui",100,0)</f>
        <v>0</v>
      </c>
      <c r="I194" s="24">
        <f>IF('Respect vie'!M195="oui",100,0)</f>
        <v>0</v>
      </c>
      <c r="J194" s="47">
        <f>SUM(R194)</f>
        <v>17.05583011218733</v>
      </c>
      <c r="K194" s="48"/>
      <c r="L194" s="24">
        <f>IF('Qualité de vie'!B194="oui",0,100)</f>
        <v>100</v>
      </c>
      <c r="M194" s="24">
        <v>0</v>
      </c>
      <c r="N194" s="49">
        <f>SUM('Qualité de vie'!F194)</f>
        <v>74.241</v>
      </c>
      <c r="O194" s="22">
        <f>SUM('Qualité de vie'!G194)</f>
        <v>33</v>
      </c>
      <c r="P194" s="22">
        <v>0</v>
      </c>
      <c r="Q194" s="22">
        <f>IF('Qualité de vie'!I194="oui",100,0)</f>
        <v>0</v>
      </c>
      <c r="R194" s="50">
        <f>SUM('Bulletin (détails)'!B194*'Bulletin (détails)'!$B$4+C194*$C$4+'Bulletin (détails)'!D194*'Bulletin (détails)'!$D$4+'Bulletin (détails)'!E194*'Bulletin (détails)'!$E$4+'Bulletin (détails)'!F194*'Bulletin (détails)'!$F$4+'Bulletin (détails)'!G194*'Bulletin (détails)'!$G$4+'Bulletin (détails)'!H194*'Bulletin (détails)'!$H$4+'Bulletin (détails)'!I194*'Bulletin (détails)'!$I$4)</f>
        <v>17.05583011218733</v>
      </c>
      <c r="S194" s="51"/>
      <c r="T194" s="52">
        <f>SUM(J194*0.5+L194*0.25+M194*0.05+N194*0.05+O194*0.05+P194*0.05+Q194*0.05)</f>
        <v>38.88996505609366</v>
      </c>
      <c r="V194" s="25" t="str">
        <f>'Respect vie'!O195</f>
        <v>Serbia</v>
      </c>
    </row>
    <row r="195" spans="1:22" ht="9">
      <c r="A195" s="25" t="str">
        <f>'Respect vie'!A196</f>
        <v>Seychelles</v>
      </c>
      <c r="B195" s="24">
        <v>0</v>
      </c>
      <c r="C195" s="25">
        <v>0</v>
      </c>
      <c r="D195" s="24">
        <f>IF('Respect vie'!H196="non",100,0)</f>
        <v>100</v>
      </c>
      <c r="E195" s="24">
        <f>IF('Respect vie'!I196="oui",100,0)</f>
        <v>100</v>
      </c>
      <c r="F195" s="24">
        <f>IF('Respect vie'!J196="non",0,100)</f>
        <v>100</v>
      </c>
      <c r="G195" s="24">
        <f>IF('Respect vie'!K196="oui",100,0)</f>
        <v>0</v>
      </c>
      <c r="H195" s="24">
        <f>IF('Respect vie'!L196="oui",100,0)</f>
        <v>0</v>
      </c>
      <c r="I195" s="24">
        <f>IF('Respect vie'!M196="oui",100,0)</f>
        <v>0</v>
      </c>
      <c r="J195" s="47">
        <f>SUM(R195)</f>
        <v>17.766072793763705</v>
      </c>
      <c r="K195" s="48"/>
      <c r="L195" s="24">
        <f>IF('Qualité de vie'!B195="oui",0,100)</f>
        <v>100</v>
      </c>
      <c r="M195" s="24">
        <v>0</v>
      </c>
      <c r="N195" s="49">
        <f>SUM('Qualité de vie'!F195)</f>
        <v>76.869</v>
      </c>
      <c r="O195" s="22">
        <f>SUM('Qualité de vie'!G195)</f>
        <v>48</v>
      </c>
      <c r="P195" s="22">
        <v>0</v>
      </c>
      <c r="Q195" s="22">
        <f>IF('Qualité de vie'!I195="oui",100,0)</f>
        <v>0</v>
      </c>
      <c r="R195" s="50">
        <f>SUM('Bulletin (détails)'!B195*'Bulletin (détails)'!$B$4+C195*$C$4+'Bulletin (détails)'!D195*'Bulletin (détails)'!$D$4+'Bulletin (détails)'!E195*'Bulletin (détails)'!$E$4+'Bulletin (détails)'!F195*'Bulletin (détails)'!$F$4+'Bulletin (détails)'!G195*'Bulletin (détails)'!$G$4+'Bulletin (détails)'!H195*'Bulletin (détails)'!$H$4+'Bulletin (détails)'!I195*'Bulletin (détails)'!$I$4)</f>
        <v>17.766072793763705</v>
      </c>
      <c r="S195" s="51"/>
      <c r="T195" s="52">
        <f>SUM(J195*0.5+L195*0.25+M195*0.05+N195*0.05+O195*0.05+P195*0.05+Q195*0.05)</f>
        <v>40.126486396881845</v>
      </c>
      <c r="V195" s="25" t="str">
        <f>'Respect vie'!O196</f>
        <v>Seychelles</v>
      </c>
    </row>
    <row r="196" spans="1:22" ht="9">
      <c r="A196" s="25" t="str">
        <f>'Respect vie'!A197</f>
        <v>Sierra Leone</v>
      </c>
      <c r="B196" s="24">
        <v>0</v>
      </c>
      <c r="C196" s="25">
        <v>0</v>
      </c>
      <c r="D196" s="24">
        <f>IF('Respect vie'!H197="non",100,0)</f>
        <v>100</v>
      </c>
      <c r="E196" s="24">
        <f>IF('Respect vie'!I197="oui",100,0)</f>
        <v>100</v>
      </c>
      <c r="F196" s="24">
        <f>IF('Respect vie'!J197="non",0,100)</f>
        <v>100</v>
      </c>
      <c r="G196" s="24">
        <f>IF('Respect vie'!K197="oui",100,0)</f>
        <v>0</v>
      </c>
      <c r="H196" s="24">
        <f>IF('Respect vie'!L197="oui",100,0)</f>
        <v>0</v>
      </c>
      <c r="I196" s="24">
        <f>IF('Respect vie'!M197="oui",100,0)</f>
        <v>0</v>
      </c>
      <c r="J196" s="47">
        <f>SUM(R196)</f>
        <v>17.766072793763705</v>
      </c>
      <c r="K196" s="48"/>
      <c r="L196" s="24">
        <f>IF('Qualité de vie'!B196="oui",0,100)</f>
        <v>0</v>
      </c>
      <c r="M196" s="24">
        <v>0</v>
      </c>
      <c r="N196" s="49">
        <f>SUM('Qualité de vie'!F196)</f>
        <v>79.497</v>
      </c>
      <c r="O196" s="22">
        <f>SUM('Qualité de vie'!G196)</f>
        <v>25</v>
      </c>
      <c r="P196" s="22">
        <v>0</v>
      </c>
      <c r="Q196" s="22">
        <f>IF('Qualité de vie'!I196="oui",100,0)</f>
        <v>0</v>
      </c>
      <c r="R196" s="50">
        <f>SUM('Bulletin (détails)'!B196*'Bulletin (détails)'!$B$4+C196*$C$4+'Bulletin (détails)'!D196*'Bulletin (détails)'!$D$4+'Bulletin (détails)'!E196*'Bulletin (détails)'!$E$4+'Bulletin (détails)'!F196*'Bulletin (détails)'!$F$4+'Bulletin (détails)'!G196*'Bulletin (détails)'!$G$4+'Bulletin (détails)'!H196*'Bulletin (détails)'!$H$4+'Bulletin (détails)'!I196*'Bulletin (détails)'!$I$4)</f>
        <v>17.766072793763705</v>
      </c>
      <c r="S196" s="51"/>
      <c r="T196" s="52">
        <f>SUM(J196*0.5+L196*0.25+M196*0.05+N196*0.05+O196*0.05+P196*0.05+Q196*0.05)</f>
        <v>14.107886396881852</v>
      </c>
      <c r="V196" s="25" t="str">
        <f>'Respect vie'!O197</f>
        <v>Sierra Leone</v>
      </c>
    </row>
    <row r="197" spans="1:22" ht="9">
      <c r="A197" s="25" t="str">
        <f>'Respect vie'!A198</f>
        <v>Singapour</v>
      </c>
      <c r="B197" s="24">
        <v>0</v>
      </c>
      <c r="C197" s="25">
        <v>0</v>
      </c>
      <c r="D197" s="24">
        <f>IF('Respect vie'!H198="non",100,0)</f>
        <v>100</v>
      </c>
      <c r="E197" s="24">
        <f>IF('Respect vie'!I198="oui",100,0)</f>
        <v>0</v>
      </c>
      <c r="F197" s="24">
        <f>IF('Respect vie'!J198="non",0,100)</f>
        <v>100</v>
      </c>
      <c r="G197" s="24">
        <f>IF('Respect vie'!K198="oui",100,0)</f>
        <v>0</v>
      </c>
      <c r="H197" s="24">
        <f>IF('Respect vie'!L198="oui",100,0)</f>
        <v>0</v>
      </c>
      <c r="I197" s="24">
        <f>IF('Respect vie'!M198="oui",100,0)</f>
        <v>0</v>
      </c>
      <c r="J197" s="47">
        <f>SUM(R197)</f>
        <v>9.238157737670042</v>
      </c>
      <c r="K197" s="48"/>
      <c r="L197" s="24">
        <f>IF('Qualité de vie'!B197="oui",0,100)</f>
        <v>0</v>
      </c>
      <c r="M197" s="24">
        <v>0</v>
      </c>
      <c r="N197" s="49">
        <f>SUM('Qualité de vie'!F197)</f>
        <v>53.217</v>
      </c>
      <c r="O197" s="22">
        <f>SUM('Qualité de vie'!G197)</f>
        <v>92</v>
      </c>
      <c r="P197" s="22">
        <v>0</v>
      </c>
      <c r="Q197" s="22">
        <f>IF('Qualité de vie'!I197="oui",100,0)</f>
        <v>0</v>
      </c>
      <c r="R197" s="50">
        <f>SUM('Bulletin (détails)'!B197*'Bulletin (détails)'!$B$4+C197*$C$4+'Bulletin (détails)'!D197*'Bulletin (détails)'!$D$4+'Bulletin (détails)'!E197*'Bulletin (détails)'!$E$4+'Bulletin (détails)'!F197*'Bulletin (détails)'!$F$4+'Bulletin (détails)'!G197*'Bulletin (détails)'!$G$4+'Bulletin (détails)'!H197*'Bulletin (détails)'!$H$4+'Bulletin (détails)'!I197*'Bulletin (détails)'!$I$4)</f>
        <v>9.238157737670042</v>
      </c>
      <c r="S197" s="51"/>
      <c r="T197" s="52">
        <f>SUM(J197*0.5+L197*0.25+M197*0.05+N197*0.05+O197*0.05+P197*0.05+Q197*0.05)</f>
        <v>11.879928868835021</v>
      </c>
      <c r="V197" s="25" t="str">
        <f>'Respect vie'!O198</f>
        <v>Singapore</v>
      </c>
    </row>
    <row r="198" spans="1:22" ht="9">
      <c r="A198" s="25" t="str">
        <f>'Respect vie'!A199</f>
        <v>Slovaquie</v>
      </c>
      <c r="B198" s="24">
        <v>0</v>
      </c>
      <c r="C198" s="25">
        <v>0</v>
      </c>
      <c r="D198" s="24">
        <f>IF('Respect vie'!H199="non",100,0)</f>
        <v>100</v>
      </c>
      <c r="E198" s="24">
        <f>IF('Respect vie'!I199="oui",100,0)</f>
        <v>100</v>
      </c>
      <c r="F198" s="24">
        <f>IF('Respect vie'!J199="non",0,100)</f>
        <v>0</v>
      </c>
      <c r="G198" s="24">
        <f>IF('Respect vie'!K199="oui",100,0)</f>
        <v>0</v>
      </c>
      <c r="H198" s="24">
        <f>IF('Respect vie'!L199="oui",100,0)</f>
        <v>0</v>
      </c>
      <c r="I198" s="24">
        <f>IF('Respect vie'!M199="oui",100,0)</f>
        <v>0</v>
      </c>
      <c r="J198" s="47">
        <f>SUM(R198)</f>
        <v>17.05583011218733</v>
      </c>
      <c r="K198" s="48"/>
      <c r="L198" s="24">
        <f>IF('Qualité de vie'!B198="oui",0,100)</f>
        <v>100</v>
      </c>
      <c r="M198" s="24">
        <v>0</v>
      </c>
      <c r="N198" s="49">
        <f>SUM('Qualité de vie'!F198)</f>
        <v>93.29400000000001</v>
      </c>
      <c r="O198" s="22">
        <f>SUM('Qualité de vie'!G198)</f>
        <v>40</v>
      </c>
      <c r="P198" s="22">
        <v>0</v>
      </c>
      <c r="Q198" s="22">
        <f>IF('Qualité de vie'!I198="oui",100,0)</f>
        <v>0</v>
      </c>
      <c r="R198" s="50">
        <f>SUM('Bulletin (détails)'!B198*'Bulletin (détails)'!$B$4+C198*$C$4+'Bulletin (détails)'!D198*'Bulletin (détails)'!$D$4+'Bulletin (détails)'!E198*'Bulletin (détails)'!$E$4+'Bulletin (détails)'!F198*'Bulletin (détails)'!$F$4+'Bulletin (détails)'!G198*'Bulletin (détails)'!$G$4+'Bulletin (détails)'!H198*'Bulletin (détails)'!$H$4+'Bulletin (détails)'!I198*'Bulletin (détails)'!$I$4)</f>
        <v>17.05583011218733</v>
      </c>
      <c r="S198" s="51"/>
      <c r="T198" s="52">
        <f>SUM(J198*0.5+L198*0.25+M198*0.05+N198*0.05+O198*0.05+P198*0.05+Q198*0.05)</f>
        <v>40.192615056093665</v>
      </c>
      <c r="V198" s="25" t="str">
        <f>'Respect vie'!O199</f>
        <v>Slovakia</v>
      </c>
    </row>
    <row r="199" spans="1:22" ht="9">
      <c r="A199" s="25" t="str">
        <f>'Respect vie'!A200</f>
        <v>Slovénie</v>
      </c>
      <c r="B199" s="24">
        <v>0</v>
      </c>
      <c r="C199" s="25">
        <v>0</v>
      </c>
      <c r="D199" s="24">
        <f>IF('Respect vie'!H200="non",100,0)</f>
        <v>100</v>
      </c>
      <c r="E199" s="24">
        <f>IF('Respect vie'!I200="oui",100,0)</f>
        <v>100</v>
      </c>
      <c r="F199" s="24">
        <f>IF('Respect vie'!J200="non",0,100)</f>
        <v>0</v>
      </c>
      <c r="G199" s="24">
        <f>IF('Respect vie'!K200="oui",100,0)</f>
        <v>0</v>
      </c>
      <c r="H199" s="24">
        <f>IF('Respect vie'!L200="oui",100,0)</f>
        <v>0</v>
      </c>
      <c r="I199" s="24">
        <f>IF('Respect vie'!M200="oui",100,0)</f>
        <v>0</v>
      </c>
      <c r="J199" s="47">
        <f>SUM(R199)</f>
        <v>17.05583011218733</v>
      </c>
      <c r="K199" s="48"/>
      <c r="L199" s="24">
        <f>IF('Qualité de vie'!B199="oui",0,100)</f>
        <v>100</v>
      </c>
      <c r="M199" s="24">
        <v>0</v>
      </c>
      <c r="N199" s="49">
        <f>SUM('Qualité de vie'!F199)</f>
        <v>87.28902000000001</v>
      </c>
      <c r="O199" s="22">
        <f>SUM('Qualité de vie'!G199)</f>
        <v>59</v>
      </c>
      <c r="P199" s="22">
        <v>0</v>
      </c>
      <c r="Q199" s="22">
        <f>IF('Qualité de vie'!I199="oui",100,0)</f>
        <v>0</v>
      </c>
      <c r="R199" s="50">
        <f>SUM('Bulletin (détails)'!B199*'Bulletin (détails)'!$B$4+C199*$C$4+'Bulletin (détails)'!D199*'Bulletin (détails)'!$D$4+'Bulletin (détails)'!E199*'Bulletin (détails)'!$E$4+'Bulletin (détails)'!F199*'Bulletin (détails)'!$F$4+'Bulletin (détails)'!G199*'Bulletin (détails)'!$G$4+'Bulletin (détails)'!H199*'Bulletin (détails)'!$H$4+'Bulletin (détails)'!I199*'Bulletin (détails)'!$I$4)</f>
        <v>17.05583011218733</v>
      </c>
      <c r="S199" s="51"/>
      <c r="T199" s="52">
        <f>SUM(J199*0.5+L199*0.25+M199*0.05+N199*0.05+O199*0.05+P199*0.05+Q199*0.05)</f>
        <v>40.84236605609367</v>
      </c>
      <c r="V199" s="25" t="str">
        <f>'Respect vie'!O200</f>
        <v>Slovenia</v>
      </c>
    </row>
    <row r="200" spans="1:22" ht="9">
      <c r="A200" s="25" t="str">
        <f>'Respect vie'!A201</f>
        <v>Somalie</v>
      </c>
      <c r="B200" s="24">
        <v>0</v>
      </c>
      <c r="C200" s="25">
        <v>0</v>
      </c>
      <c r="D200" s="24">
        <f>IF('Respect vie'!H201="non",100,0)</f>
        <v>100</v>
      </c>
      <c r="E200" s="24">
        <f>IF('Respect vie'!I201="oui",100,0)</f>
        <v>0</v>
      </c>
      <c r="F200" s="24">
        <f>IF('Respect vie'!J201="non",0,100)</f>
        <v>100</v>
      </c>
      <c r="G200" s="24">
        <f>IF('Respect vie'!K201="oui",100,0)</f>
        <v>0</v>
      </c>
      <c r="H200" s="24">
        <f>IF('Respect vie'!L201="oui",100,0)</f>
        <v>0</v>
      </c>
      <c r="I200" s="24">
        <f>IF('Respect vie'!M201="oui",100,0)</f>
        <v>0</v>
      </c>
      <c r="J200" s="47">
        <f>SUM(R200)</f>
        <v>9.238157737670042</v>
      </c>
      <c r="K200" s="48"/>
      <c r="L200" s="24">
        <f>IF('Qualité de vie'!B200="oui",0,100)</f>
        <v>100</v>
      </c>
      <c r="M200" s="24">
        <v>0</v>
      </c>
      <c r="N200" s="49">
        <f>SUM('Qualité de vie'!F200)</f>
        <v>35.26119</v>
      </c>
      <c r="O200" s="22">
        <f>SUM('Qualité de vie'!G200)</f>
        <v>10</v>
      </c>
      <c r="P200" s="22">
        <v>0</v>
      </c>
      <c r="Q200" s="22">
        <f>IF('Qualité de vie'!I200="oui",100,0)</f>
        <v>0</v>
      </c>
      <c r="R200" s="50">
        <f>SUM('Bulletin (détails)'!B200*'Bulletin (détails)'!$B$4+C200*$C$4+'Bulletin (détails)'!D200*'Bulletin (détails)'!$D$4+'Bulletin (détails)'!E200*'Bulletin (détails)'!$E$4+'Bulletin (détails)'!F200*'Bulletin (détails)'!$F$4+'Bulletin (détails)'!G200*'Bulletin (détails)'!$G$4+'Bulletin (détails)'!H200*'Bulletin (détails)'!$H$4+'Bulletin (détails)'!I200*'Bulletin (détails)'!$I$4)</f>
        <v>9.238157737670042</v>
      </c>
      <c r="S200" s="51"/>
      <c r="T200" s="52">
        <f>SUM(J200*0.5+L200*0.25+M200*0.05+N200*0.05+O200*0.05+P200*0.05+Q200*0.05)</f>
        <v>31.882138368835022</v>
      </c>
      <c r="V200" s="25" t="str">
        <f>'Respect vie'!O201</f>
        <v>Somalia</v>
      </c>
    </row>
    <row r="201" spans="1:22" ht="9">
      <c r="A201" s="25" t="str">
        <f>'Respect vie'!A202</f>
        <v>Soudan (du Nord)</v>
      </c>
      <c r="B201" s="24">
        <v>0</v>
      </c>
      <c r="C201" s="25">
        <v>0</v>
      </c>
      <c r="D201" s="24">
        <f>IF('Respect vie'!H202="non",100,0)</f>
        <v>0</v>
      </c>
      <c r="E201" s="24">
        <f>IF('Respect vie'!I202="oui",100,0)</f>
        <v>0</v>
      </c>
      <c r="F201" s="24">
        <f>IF('Respect vie'!J202="non",0,100)</f>
        <v>100</v>
      </c>
      <c r="G201" s="24">
        <f>IF('Respect vie'!K202="oui",100,0)</f>
        <v>0</v>
      </c>
      <c r="H201" s="24">
        <f>IF('Respect vie'!L202="oui",100,0)</f>
        <v>0</v>
      </c>
      <c r="I201" s="24">
        <f>IF('Respect vie'!M202="oui",100,0)</f>
        <v>0</v>
      </c>
      <c r="J201" s="47">
        <f>SUM(R201)</f>
        <v>0.7102426815763763</v>
      </c>
      <c r="K201" s="48"/>
      <c r="L201" s="24">
        <f>IF('Qualité de vie'!B201="oui",0,100)</f>
        <v>0</v>
      </c>
      <c r="M201" s="24">
        <v>0</v>
      </c>
      <c r="N201" s="49">
        <f>SUM('Qualité de vie'!F201)</f>
        <v>27.10125</v>
      </c>
      <c r="O201" s="22">
        <f>SUM('Qualité de vie'!G201)</f>
        <v>16</v>
      </c>
      <c r="P201" s="22">
        <v>0</v>
      </c>
      <c r="Q201" s="22">
        <f>IF('Qualité de vie'!I201="oui",100,0)</f>
        <v>0</v>
      </c>
      <c r="R201" s="50">
        <f>SUM('Bulletin (détails)'!B201*'Bulletin (détails)'!$B$4+C201*$C$4+'Bulletin (détails)'!D201*'Bulletin (détails)'!$D$4+'Bulletin (détails)'!E201*'Bulletin (détails)'!$E$4+'Bulletin (détails)'!F201*'Bulletin (détails)'!$F$4+'Bulletin (détails)'!G201*'Bulletin (détails)'!$G$4+'Bulletin (détails)'!H201*'Bulletin (détails)'!$H$4+'Bulletin (détails)'!I201*'Bulletin (détails)'!$I$4)</f>
        <v>0.7102426815763763</v>
      </c>
      <c r="S201" s="51"/>
      <c r="T201" s="52">
        <f>SUM(J201*0.5+L201*0.25+M201*0.05+N201*0.05+O201*0.05+P201*0.05+Q201*0.05)</f>
        <v>2.510183840788188</v>
      </c>
      <c r="V201" s="25" t="str">
        <f>'Respect vie'!O202</f>
        <v>Sudan (North)</v>
      </c>
    </row>
    <row r="202" spans="1:22" ht="9">
      <c r="A202" s="25" t="str">
        <f>'Respect vie'!A203</f>
        <v>Soudan du Sud</v>
      </c>
      <c r="B202" s="24">
        <v>0</v>
      </c>
      <c r="C202" s="25">
        <v>0</v>
      </c>
      <c r="D202" s="24">
        <f>IF('Respect vie'!H203="non",100,0)</f>
        <v>0</v>
      </c>
      <c r="E202" s="24">
        <f>IF('Respect vie'!I203="oui",100,0)</f>
        <v>0</v>
      </c>
      <c r="F202" s="24">
        <f>IF('Respect vie'!J203="non",0,100)</f>
        <v>100</v>
      </c>
      <c r="G202" s="24">
        <f>IF('Respect vie'!K203="oui",100,0)</f>
        <v>0</v>
      </c>
      <c r="H202" s="24">
        <f>IF('Respect vie'!L203="oui",100,0)</f>
        <v>0</v>
      </c>
      <c r="I202" s="24">
        <f>IF('Respect vie'!M203="oui",100,0)</f>
        <v>0</v>
      </c>
      <c r="J202" s="47">
        <f>SUM(R202)</f>
        <v>0.7102426815763763</v>
      </c>
      <c r="K202" s="48"/>
      <c r="L202" s="24">
        <f>IF('Qualité de vie'!B202="oui",0,100)</f>
        <v>0</v>
      </c>
      <c r="M202" s="24">
        <v>0</v>
      </c>
      <c r="N202" s="49">
        <f>SUM('Qualité de vie'!F202)</f>
        <v>66.19275</v>
      </c>
      <c r="O202" s="22">
        <f>SUM('Qualité de vie'!G202)</f>
        <v>16</v>
      </c>
      <c r="P202" s="22">
        <v>0</v>
      </c>
      <c r="Q202" s="22">
        <f>IF('Qualité de vie'!I202="oui",100,0)</f>
        <v>0</v>
      </c>
      <c r="R202" s="50">
        <f>SUM('Bulletin (détails)'!B202*'Bulletin (détails)'!$B$4+C202*$C$4+'Bulletin (détails)'!D202*'Bulletin (détails)'!$D$4+'Bulletin (détails)'!E202*'Bulletin (détails)'!$E$4+'Bulletin (détails)'!F202*'Bulletin (détails)'!$F$4+'Bulletin (détails)'!G202*'Bulletin (détails)'!$G$4+'Bulletin (détails)'!H202*'Bulletin (détails)'!$H$4+'Bulletin (détails)'!I202*'Bulletin (détails)'!$I$4)</f>
        <v>0.7102426815763763</v>
      </c>
      <c r="S202" s="51"/>
      <c r="T202" s="52">
        <f>SUM(J202*0.5+L202*0.25+M202*0.05+N202*0.05+O202*0.05+P202*0.05+Q202*0.05)</f>
        <v>4.464758840788188</v>
      </c>
      <c r="V202" s="25" t="str">
        <f>'Respect vie'!O203</f>
        <v>South Soudan</v>
      </c>
    </row>
    <row r="203" spans="1:22" ht="9">
      <c r="A203" s="25" t="str">
        <f>'Respect vie'!A204</f>
        <v>Sri Lanka</v>
      </c>
      <c r="B203" s="24">
        <v>0</v>
      </c>
      <c r="C203" s="25">
        <v>0</v>
      </c>
      <c r="D203" s="24">
        <f>IF('Respect vie'!H204="non",100,0)</f>
        <v>0</v>
      </c>
      <c r="E203" s="24">
        <f>IF('Respect vie'!I204="oui",100,0)</f>
        <v>0</v>
      </c>
      <c r="F203" s="24">
        <f>IF('Respect vie'!J204="non",0,100)</f>
        <v>100</v>
      </c>
      <c r="G203" s="24">
        <f>IF('Respect vie'!K204="oui",100,0)</f>
        <v>0</v>
      </c>
      <c r="H203" s="24">
        <f>IF('Respect vie'!L204="oui",100,0)</f>
        <v>0</v>
      </c>
      <c r="I203" s="24">
        <f>IF('Respect vie'!M204="oui",100,0)</f>
        <v>0</v>
      </c>
      <c r="J203" s="47">
        <f>SUM(R203)</f>
        <v>0.7102426815763763</v>
      </c>
      <c r="K203" s="48"/>
      <c r="L203" s="24">
        <f>IF('Qualité de vie'!B203="oui",0,100)</f>
        <v>0</v>
      </c>
      <c r="M203" s="24">
        <v>0</v>
      </c>
      <c r="N203" s="49">
        <f>SUM('Qualité de vie'!F203)</f>
        <v>35.8065</v>
      </c>
      <c r="O203" s="22">
        <f>SUM('Qualité de vie'!G203)</f>
        <v>33</v>
      </c>
      <c r="P203" s="22">
        <v>0</v>
      </c>
      <c r="Q203" s="22">
        <f>IF('Qualité de vie'!I203="oui",100,0)</f>
        <v>100</v>
      </c>
      <c r="R203" s="50">
        <f>SUM('Bulletin (détails)'!B203*'Bulletin (détails)'!$B$4+C203*$C$4+'Bulletin (détails)'!D203*'Bulletin (détails)'!$D$4+'Bulletin (détails)'!E203*'Bulletin (détails)'!$E$4+'Bulletin (détails)'!F203*'Bulletin (détails)'!$F$4+'Bulletin (détails)'!G203*'Bulletin (détails)'!$G$4+'Bulletin (détails)'!H203*'Bulletin (détails)'!$H$4+'Bulletin (détails)'!I203*'Bulletin (détails)'!$I$4)</f>
        <v>0.7102426815763763</v>
      </c>
      <c r="S203" s="51"/>
      <c r="T203" s="52">
        <f>SUM(J203*0.5+L203*0.25+M203*0.05+N203*0.05+O203*0.05+P203*0.05+Q203*0.05)</f>
        <v>8.795446340788189</v>
      </c>
      <c r="V203" s="25" t="str">
        <f>'Respect vie'!O204</f>
        <v>Sri Lanka</v>
      </c>
    </row>
    <row r="204" spans="1:22" ht="9">
      <c r="A204" s="25" t="str">
        <f>'Respect vie'!A205</f>
        <v>Suède</v>
      </c>
      <c r="B204" s="24">
        <v>0</v>
      </c>
      <c r="C204" s="25">
        <v>0</v>
      </c>
      <c r="D204" s="24">
        <f>IF('Respect vie'!H205="non",100,0)</f>
        <v>100</v>
      </c>
      <c r="E204" s="24">
        <f>IF('Respect vie'!I205="oui",100,0)</f>
        <v>100</v>
      </c>
      <c r="F204" s="24">
        <f>IF('Respect vie'!J205="non",0,100)</f>
        <v>0</v>
      </c>
      <c r="G204" s="24">
        <f>IF('Respect vie'!K205="oui",100,0)</f>
        <v>0</v>
      </c>
      <c r="H204" s="24">
        <f>IF('Respect vie'!L205="oui",100,0)</f>
        <v>0</v>
      </c>
      <c r="I204" s="24">
        <f>IF('Respect vie'!M205="oui",100,0)</f>
        <v>0</v>
      </c>
      <c r="J204" s="47">
        <f>SUM(R204)</f>
        <v>17.05583011218733</v>
      </c>
      <c r="K204" s="48"/>
      <c r="L204" s="24">
        <f>IF('Qualité de vie'!B204="oui",0,100)</f>
        <v>100</v>
      </c>
      <c r="M204" s="24">
        <v>0</v>
      </c>
      <c r="N204" s="49">
        <f>SUM('Qualité de vie'!F204)</f>
        <v>96.9075</v>
      </c>
      <c r="O204" s="22">
        <f>SUM('Qualité de vie'!G204)</f>
        <v>93</v>
      </c>
      <c r="P204" s="22">
        <v>0</v>
      </c>
      <c r="Q204" s="22">
        <f>IF('Qualité de vie'!I204="oui",100,0)</f>
        <v>100</v>
      </c>
      <c r="R204" s="50">
        <f>SUM('Bulletin (détails)'!B204*'Bulletin (détails)'!$B$4+C204*$C$4+'Bulletin (détails)'!D204*'Bulletin (détails)'!$D$4+'Bulletin (détails)'!E204*'Bulletin (détails)'!$E$4+'Bulletin (détails)'!F204*'Bulletin (détails)'!$F$4+'Bulletin (détails)'!G204*'Bulletin (détails)'!$G$4+'Bulletin (détails)'!H204*'Bulletin (détails)'!$H$4+'Bulletin (détails)'!I204*'Bulletin (détails)'!$I$4)</f>
        <v>17.05583011218733</v>
      </c>
      <c r="S204" s="51"/>
      <c r="T204" s="52">
        <f>SUM(J204*0.5+L204*0.25+M204*0.05+N204*0.05+O204*0.05+P204*0.05+Q204*0.05)</f>
        <v>48.023290056093664</v>
      </c>
      <c r="V204" s="25" t="str">
        <f>'Respect vie'!O205</f>
        <v>Sweden</v>
      </c>
    </row>
    <row r="205" spans="1:22" ht="9">
      <c r="A205" s="25" t="str">
        <f>'Respect vie'!A206</f>
        <v>Suisse</v>
      </c>
      <c r="B205" s="24">
        <v>0</v>
      </c>
      <c r="C205" s="25">
        <v>0</v>
      </c>
      <c r="D205" s="24">
        <f>IF('Respect vie'!H206="non",100,0)</f>
        <v>100</v>
      </c>
      <c r="E205" s="24">
        <f>IF('Respect vie'!I206="oui",100,0)</f>
        <v>100</v>
      </c>
      <c r="F205" s="24">
        <f>IF('Respect vie'!J206="non",0,100)</f>
        <v>0</v>
      </c>
      <c r="G205" s="24">
        <f>IF('Respect vie'!K206="oui",100,0)</f>
        <v>0</v>
      </c>
      <c r="H205" s="24">
        <f>IF('Respect vie'!L206="oui",100,0)</f>
        <v>0</v>
      </c>
      <c r="I205" s="24">
        <f>IF('Respect vie'!M206="oui",100,0)</f>
        <v>0</v>
      </c>
      <c r="J205" s="47">
        <f>SUM(R205)</f>
        <v>17.05583011218733</v>
      </c>
      <c r="K205" s="48"/>
      <c r="L205" s="24">
        <f>IF('Qualité de vie'!B205="oui",0,100)</f>
        <v>100</v>
      </c>
      <c r="M205" s="24">
        <v>0</v>
      </c>
      <c r="N205" s="49">
        <f>SUM('Qualité de vie'!F205)</f>
        <v>97.3674</v>
      </c>
      <c r="O205" s="22">
        <f>SUM('Qualité de vie'!G205)</f>
        <v>88</v>
      </c>
      <c r="P205" s="22">
        <v>0</v>
      </c>
      <c r="Q205" s="22">
        <f>IF('Qualité de vie'!I205="oui",100,0)</f>
        <v>0</v>
      </c>
      <c r="R205" s="50">
        <f>SUM('Bulletin (détails)'!B205*'Bulletin (détails)'!$B$4+C205*$C$4+'Bulletin (détails)'!D205*'Bulletin (détails)'!$D$4+'Bulletin (détails)'!E205*'Bulletin (détails)'!$E$4+'Bulletin (détails)'!F205*'Bulletin (détails)'!$F$4+'Bulletin (détails)'!G205*'Bulletin (détails)'!$G$4+'Bulletin (détails)'!H205*'Bulletin (détails)'!$H$4+'Bulletin (détails)'!I205*'Bulletin (détails)'!$I$4)</f>
        <v>17.05583011218733</v>
      </c>
      <c r="S205" s="51"/>
      <c r="T205" s="52">
        <f>SUM(J205*0.5+L205*0.25+M205*0.05+N205*0.05+O205*0.05+P205*0.05+Q205*0.05)</f>
        <v>42.79628505609366</v>
      </c>
      <c r="V205" s="25" t="str">
        <f>'Respect vie'!O206</f>
        <v>Switzerland</v>
      </c>
    </row>
    <row r="206" spans="1:22" ht="9">
      <c r="A206" s="25" t="str">
        <f>'Respect vie'!A207</f>
        <v>Suriname</v>
      </c>
      <c r="B206" s="24">
        <v>0</v>
      </c>
      <c r="C206" s="25">
        <v>0</v>
      </c>
      <c r="D206" s="24">
        <f>IF('Respect vie'!H207="non",100,0)</f>
        <v>100</v>
      </c>
      <c r="E206" s="24">
        <f>IF('Respect vie'!I207="oui",100,0)</f>
        <v>100</v>
      </c>
      <c r="F206" s="24">
        <f>IF('Respect vie'!J207="non",0,100)</f>
        <v>100</v>
      </c>
      <c r="G206" s="24">
        <f>IF('Respect vie'!K207="oui",100,0)</f>
        <v>0</v>
      </c>
      <c r="H206" s="24">
        <f>IF('Respect vie'!L207="oui",100,0)</f>
        <v>0</v>
      </c>
      <c r="I206" s="24">
        <f>IF('Respect vie'!M207="oui",100,0)</f>
        <v>0</v>
      </c>
      <c r="J206" s="47">
        <f>SUM(R206)</f>
        <v>17.766072793763705</v>
      </c>
      <c r="K206" s="48"/>
      <c r="L206" s="24">
        <f>IF('Qualité de vie'!B206="oui",0,100)</f>
        <v>100</v>
      </c>
      <c r="M206" s="24">
        <v>0</v>
      </c>
      <c r="N206" s="49">
        <f>SUM('Qualité de vie'!F206)</f>
        <v>93.95100000000001</v>
      </c>
      <c r="O206" s="22">
        <f>SUM('Qualité de vie'!G206)</f>
        <v>30</v>
      </c>
      <c r="P206" s="22">
        <v>0</v>
      </c>
      <c r="Q206" s="22">
        <f>IF('Qualité de vie'!I206="oui",100,0)</f>
        <v>0</v>
      </c>
      <c r="R206" s="50">
        <f>SUM('Bulletin (détails)'!B206*'Bulletin (détails)'!$B$4+C206*$C$4+'Bulletin (détails)'!D206*'Bulletin (détails)'!$D$4+'Bulletin (détails)'!E206*'Bulletin (détails)'!$E$4+'Bulletin (détails)'!F206*'Bulletin (détails)'!$F$4+'Bulletin (détails)'!G206*'Bulletin (détails)'!$G$4+'Bulletin (détails)'!H206*'Bulletin (détails)'!$H$4+'Bulletin (détails)'!I206*'Bulletin (détails)'!$I$4)</f>
        <v>17.766072793763705</v>
      </c>
      <c r="S206" s="51"/>
      <c r="T206" s="52">
        <f>SUM(J206*0.5+L206*0.25+M206*0.05+N206*0.05+O206*0.05+P206*0.05+Q206*0.05)</f>
        <v>40.08058639688185</v>
      </c>
      <c r="V206" s="25" t="str">
        <f>'Respect vie'!O207</f>
        <v>Suriname</v>
      </c>
    </row>
    <row r="207" spans="1:22" ht="9">
      <c r="A207" s="25" t="str">
        <f>'Respect vie'!A208</f>
        <v>Swaziland</v>
      </c>
      <c r="B207" s="24">
        <v>0</v>
      </c>
      <c r="C207" s="25">
        <v>0</v>
      </c>
      <c r="D207" s="24">
        <f>IF('Respect vie'!H208="non",100,0)</f>
        <v>100</v>
      </c>
      <c r="E207" s="24">
        <f>IF('Respect vie'!I208="oui",100,0)</f>
        <v>0</v>
      </c>
      <c r="F207" s="24">
        <f>IF('Respect vie'!J208="non",0,100)</f>
        <v>100</v>
      </c>
      <c r="G207" s="24">
        <f>IF('Respect vie'!K208="oui",100,0)</f>
        <v>0</v>
      </c>
      <c r="H207" s="24">
        <f>IF('Respect vie'!L208="oui",100,0)</f>
        <v>0</v>
      </c>
      <c r="I207" s="24">
        <f>IF('Respect vie'!M208="oui",100,0)</f>
        <v>0</v>
      </c>
      <c r="J207" s="47">
        <f>SUM(R207)</f>
        <v>9.238157737670042</v>
      </c>
      <c r="K207" s="48"/>
      <c r="L207" s="24">
        <f>IF('Qualité de vie'!B207="oui",0,100)</f>
        <v>0</v>
      </c>
      <c r="M207" s="24">
        <v>0</v>
      </c>
      <c r="N207" s="49">
        <f>SUM('Qualité de vie'!F207)</f>
        <v>49.275000000000006</v>
      </c>
      <c r="O207" s="22">
        <f>SUM('Qualité de vie'!G207)</f>
        <v>31</v>
      </c>
      <c r="P207" s="22">
        <v>0</v>
      </c>
      <c r="Q207" s="22">
        <f>IF('Qualité de vie'!I207="oui",100,0)</f>
        <v>0</v>
      </c>
      <c r="R207" s="50">
        <f>SUM('Bulletin (détails)'!B207*'Bulletin (détails)'!$B$4+C207*$C$4+'Bulletin (détails)'!D207*'Bulletin (détails)'!$D$4+'Bulletin (détails)'!E207*'Bulletin (détails)'!$E$4+'Bulletin (détails)'!F207*'Bulletin (détails)'!$F$4+'Bulletin (détails)'!G207*'Bulletin (détails)'!$G$4+'Bulletin (détails)'!H207*'Bulletin (détails)'!$H$4+'Bulletin (détails)'!I207*'Bulletin (détails)'!$I$4)</f>
        <v>9.238157737670042</v>
      </c>
      <c r="S207" s="51"/>
      <c r="T207" s="52">
        <f>SUM(J207*0.5+L207*0.25+M207*0.05+N207*0.05+O207*0.05+P207*0.05+Q207*0.05)</f>
        <v>8.632828868835022</v>
      </c>
      <c r="V207" s="25" t="str">
        <f>'Respect vie'!O208</f>
        <v>Swaziland</v>
      </c>
    </row>
    <row r="208" spans="1:22" ht="9">
      <c r="A208" s="25" t="str">
        <f>'Respect vie'!A209</f>
        <v>Syrie (République arabe syrienne)</v>
      </c>
      <c r="B208" s="24">
        <v>0</v>
      </c>
      <c r="C208" s="25">
        <v>0</v>
      </c>
      <c r="D208" s="24">
        <f>IF('Respect vie'!H209="non",100,0)</f>
        <v>0</v>
      </c>
      <c r="E208" s="24">
        <f>IF('Respect vie'!I209="oui",100,0)</f>
        <v>0</v>
      </c>
      <c r="F208" s="24">
        <f>IF('Respect vie'!J209="non",0,100)</f>
        <v>0</v>
      </c>
      <c r="G208" s="24">
        <f>IF('Respect vie'!K209="oui",100,0)</f>
        <v>0</v>
      </c>
      <c r="H208" s="24">
        <f>IF('Respect vie'!L209="oui",100,0)</f>
        <v>0</v>
      </c>
      <c r="I208" s="24">
        <f>IF('Respect vie'!M209="oui",100,0)</f>
        <v>0</v>
      </c>
      <c r="J208" s="47">
        <f>SUM(R208)</f>
        <v>0</v>
      </c>
      <c r="K208" s="48"/>
      <c r="L208" s="24">
        <f>IF('Qualité de vie'!B208="oui",0,100)</f>
        <v>0</v>
      </c>
      <c r="M208" s="24">
        <v>0</v>
      </c>
      <c r="N208" s="49">
        <f>SUM('Qualité de vie'!F208)</f>
        <v>2.628</v>
      </c>
      <c r="O208" s="22">
        <f>SUM('Qualité de vie'!G208)</f>
        <v>26</v>
      </c>
      <c r="P208" s="22">
        <v>0</v>
      </c>
      <c r="Q208" s="22">
        <f>IF('Qualité de vie'!I208="oui",100,0)</f>
        <v>0</v>
      </c>
      <c r="R208" s="50">
        <f>SUM('Bulletin (détails)'!B208*'Bulletin (détails)'!$B$4+C208*$C$4+'Bulletin (détails)'!D208*'Bulletin (détails)'!$D$4+'Bulletin (détails)'!E208*'Bulletin (détails)'!$E$4+'Bulletin (détails)'!F208*'Bulletin (détails)'!$F$4+'Bulletin (détails)'!G208*'Bulletin (détails)'!$G$4+'Bulletin (détails)'!H208*'Bulletin (détails)'!$H$4+'Bulletin (détails)'!I208*'Bulletin (détails)'!$I$4)</f>
        <v>0</v>
      </c>
      <c r="S208" s="51"/>
      <c r="T208" s="52">
        <f>SUM(J208*0.5+L208*0.25+M208*0.05+N208*0.05+O208*0.05+P208*0.05+Q208*0.05)</f>
        <v>1.4314</v>
      </c>
      <c r="V208" s="25" t="str">
        <f>'Respect vie'!O209</f>
        <v>Syrian Arab Republic</v>
      </c>
    </row>
    <row r="209" spans="1:22" ht="9">
      <c r="A209" s="25" t="str">
        <f>'Respect vie'!A210</f>
        <v>Tadjikistan</v>
      </c>
      <c r="B209" s="24">
        <v>0</v>
      </c>
      <c r="C209" s="25">
        <v>0</v>
      </c>
      <c r="D209" s="24">
        <f>IF('Respect vie'!H210="non",100,0)</f>
        <v>100</v>
      </c>
      <c r="E209" s="24">
        <f>IF('Respect vie'!I210="oui",100,0)</f>
        <v>100</v>
      </c>
      <c r="F209" s="24">
        <f>IF('Respect vie'!J210="non",0,100)</f>
        <v>100</v>
      </c>
      <c r="G209" s="24">
        <f>IF('Respect vie'!K210="oui",100,0)</f>
        <v>0</v>
      </c>
      <c r="H209" s="24">
        <f>IF('Respect vie'!L210="oui",100,0)</f>
        <v>0</v>
      </c>
      <c r="I209" s="24">
        <f>IF('Respect vie'!M210="oui",100,0)</f>
        <v>0</v>
      </c>
      <c r="J209" s="47">
        <f>SUM(R209)</f>
        <v>17.766072793763705</v>
      </c>
      <c r="K209" s="48"/>
      <c r="L209" s="24">
        <f>IF('Qualité de vie'!B209="oui",0,100)</f>
        <v>0</v>
      </c>
      <c r="M209" s="24">
        <v>0</v>
      </c>
      <c r="N209" s="49">
        <f>SUM('Qualité de vie'!F209)</f>
        <v>56.502</v>
      </c>
      <c r="O209" s="22">
        <f>SUM('Qualité de vie'!G209)</f>
        <v>23</v>
      </c>
      <c r="P209" s="22">
        <v>0</v>
      </c>
      <c r="Q209" s="22">
        <f>IF('Qualité de vie'!I209="oui",100,0)</f>
        <v>0</v>
      </c>
      <c r="R209" s="50">
        <f>SUM('Bulletin (détails)'!B209*'Bulletin (détails)'!$B$4+C209*$C$4+'Bulletin (détails)'!D209*'Bulletin (détails)'!$D$4+'Bulletin (détails)'!E209*'Bulletin (détails)'!$E$4+'Bulletin (détails)'!F209*'Bulletin (détails)'!$F$4+'Bulletin (détails)'!G209*'Bulletin (détails)'!$G$4+'Bulletin (détails)'!H209*'Bulletin (détails)'!$H$4+'Bulletin (détails)'!I209*'Bulletin (détails)'!$I$4)</f>
        <v>17.766072793763705</v>
      </c>
      <c r="S209" s="51"/>
      <c r="T209" s="52">
        <f>SUM(J209*0.5+L209*0.25+M209*0.05+N209*0.05+O209*0.05+P209*0.05+Q209*0.05)</f>
        <v>12.858136396881854</v>
      </c>
      <c r="V209" s="25" t="str">
        <f>'Respect vie'!O210</f>
        <v>Tajikistan</v>
      </c>
    </row>
    <row r="210" spans="1:22" ht="9">
      <c r="A210" s="25" t="str">
        <f>'Respect vie'!A211</f>
        <v>Taïwan</v>
      </c>
      <c r="B210" s="24">
        <v>0</v>
      </c>
      <c r="C210" s="25">
        <v>0</v>
      </c>
      <c r="D210" s="24">
        <f>IF('Respect vie'!H211="non",100,0)</f>
        <v>100</v>
      </c>
      <c r="E210" s="24">
        <f>IF('Respect vie'!I211="oui",100,0)</f>
        <v>0</v>
      </c>
      <c r="F210" s="24">
        <f>IF('Respect vie'!J211="non",0,100)</f>
        <v>0</v>
      </c>
      <c r="G210" s="24">
        <f>IF('Respect vie'!K211="oui",100,0)</f>
        <v>0</v>
      </c>
      <c r="H210" s="24">
        <f>IF('Respect vie'!L211="oui",100,0)</f>
        <v>0</v>
      </c>
      <c r="I210" s="24">
        <f>IF('Respect vie'!M211="oui",100,0)</f>
        <v>0</v>
      </c>
      <c r="J210" s="47">
        <f>SUM(R210)</f>
        <v>8.527915056093665</v>
      </c>
      <c r="K210" s="48"/>
      <c r="L210" s="24">
        <f>IF('Qualité de vie'!B210="oui",0,100)</f>
        <v>0</v>
      </c>
      <c r="M210" s="24">
        <v>0</v>
      </c>
      <c r="N210" s="49">
        <f>SUM('Qualité de vie'!F210)</f>
        <v>84.753</v>
      </c>
      <c r="O210" s="22">
        <f>SUM('Qualité de vie'!G210)</f>
        <v>61</v>
      </c>
      <c r="P210" s="22">
        <v>0</v>
      </c>
      <c r="Q210" s="22">
        <f>IF('Qualité de vie'!I210="oui",100,0)</f>
        <v>0</v>
      </c>
      <c r="R210" s="50">
        <f>SUM('Bulletin (détails)'!B210*'Bulletin (détails)'!$B$4+C210*$C$4+'Bulletin (détails)'!D210*'Bulletin (détails)'!$D$4+'Bulletin (détails)'!E210*'Bulletin (détails)'!$E$4+'Bulletin (détails)'!F210*'Bulletin (détails)'!$F$4+'Bulletin (détails)'!G210*'Bulletin (détails)'!$G$4+'Bulletin (détails)'!H210*'Bulletin (détails)'!$H$4+'Bulletin (détails)'!I210*'Bulletin (détails)'!$I$4)</f>
        <v>8.527915056093665</v>
      </c>
      <c r="S210" s="51"/>
      <c r="T210" s="52">
        <f>SUM(J210*0.5+L210*0.25+M210*0.05+N210*0.05+O210*0.05+P210*0.05+Q210*0.05)</f>
        <v>11.551607528046834</v>
      </c>
      <c r="V210" s="25" t="str">
        <f>'Respect vie'!O211</f>
        <v>Taiwan</v>
      </c>
    </row>
    <row r="211" spans="1:22" ht="9">
      <c r="A211" s="25" t="str">
        <f>'Respect vie'!A212</f>
        <v>Tanzanie (République-Unie de)</v>
      </c>
      <c r="B211" s="24">
        <v>0</v>
      </c>
      <c r="C211" s="25">
        <v>0</v>
      </c>
      <c r="D211" s="24">
        <f>IF('Respect vie'!H212="non",100,0)</f>
        <v>0</v>
      </c>
      <c r="E211" s="24">
        <f>IF('Respect vie'!I212="oui",100,0)</f>
        <v>100</v>
      </c>
      <c r="F211" s="24">
        <f>IF('Respect vie'!J212="non",0,100)</f>
        <v>100</v>
      </c>
      <c r="G211" s="24">
        <f>IF('Respect vie'!K212="oui",100,0)</f>
        <v>0</v>
      </c>
      <c r="H211" s="24">
        <f>IF('Respect vie'!L212="oui",100,0)</f>
        <v>0</v>
      </c>
      <c r="I211" s="24">
        <f>IF('Respect vie'!M212="oui",100,0)</f>
        <v>0</v>
      </c>
      <c r="J211" s="47">
        <f>SUM(R211)</f>
        <v>9.238157737670042</v>
      </c>
      <c r="K211" s="48"/>
      <c r="L211" s="24">
        <f>IF('Qualité de vie'!B211="oui",0,100)</f>
        <v>0</v>
      </c>
      <c r="M211" s="24">
        <v>0</v>
      </c>
      <c r="N211" s="49">
        <f>SUM('Qualité de vie'!F211)</f>
        <v>89.352</v>
      </c>
      <c r="O211" s="22">
        <f>SUM('Qualité de vie'!G211)</f>
        <v>30</v>
      </c>
      <c r="P211" s="22">
        <v>0</v>
      </c>
      <c r="Q211" s="22">
        <f>IF('Qualité de vie'!I211="oui",100,0)</f>
        <v>0</v>
      </c>
      <c r="R211" s="50">
        <f>SUM('Bulletin (détails)'!B211*'Bulletin (détails)'!$B$4+C211*$C$4+'Bulletin (détails)'!D211*'Bulletin (détails)'!$D$4+'Bulletin (détails)'!E211*'Bulletin (détails)'!$E$4+'Bulletin (détails)'!F211*'Bulletin (détails)'!$F$4+'Bulletin (détails)'!G211*'Bulletin (détails)'!$G$4+'Bulletin (détails)'!H211*'Bulletin (détails)'!$H$4+'Bulletin (détails)'!I211*'Bulletin (détails)'!$I$4)</f>
        <v>9.238157737670042</v>
      </c>
      <c r="S211" s="51"/>
      <c r="T211" s="52">
        <f>SUM(J211*0.5+L211*0.25+M211*0.05+N211*0.05+O211*0.05+P211*0.05+Q211*0.05)</f>
        <v>10.58667886883502</v>
      </c>
      <c r="V211" s="25" t="str">
        <f>'Respect vie'!O212</f>
        <v>Tanzania (United Republic of )</v>
      </c>
    </row>
    <row r="212" spans="1:22" ht="9">
      <c r="A212" s="25" t="str">
        <f>'Respect vie'!A213</f>
        <v>Tchad</v>
      </c>
      <c r="B212" s="24">
        <v>0</v>
      </c>
      <c r="C212" s="25">
        <v>0</v>
      </c>
      <c r="D212" s="24">
        <f>IF('Respect vie'!H213="non",100,0)</f>
        <v>0</v>
      </c>
      <c r="E212" s="24">
        <f>IF('Respect vie'!I213="oui",100,0)</f>
        <v>100</v>
      </c>
      <c r="F212" s="24">
        <f>IF('Respect vie'!J213="non",0,100)</f>
        <v>100</v>
      </c>
      <c r="G212" s="24">
        <f>IF('Respect vie'!K213="oui",100,0)</f>
        <v>0</v>
      </c>
      <c r="H212" s="24">
        <f>IF('Respect vie'!L213="oui",100,0)</f>
        <v>0</v>
      </c>
      <c r="I212" s="24">
        <f>IF('Respect vie'!M213="oui",100,0)</f>
        <v>0</v>
      </c>
      <c r="J212" s="47">
        <f>SUM(R212)</f>
        <v>9.238157737670042</v>
      </c>
      <c r="K212" s="48"/>
      <c r="L212" s="24">
        <f>IF('Qualité de vie'!B212="oui",0,100)</f>
        <v>0</v>
      </c>
      <c r="M212" s="24">
        <v>0</v>
      </c>
      <c r="N212" s="49">
        <f>SUM('Qualité de vie'!F212)</f>
        <v>68.54481</v>
      </c>
      <c r="O212" s="22">
        <f>SUM('Qualité de vie'!G212)</f>
        <v>20</v>
      </c>
      <c r="P212" s="22">
        <v>0</v>
      </c>
      <c r="Q212" s="22">
        <f>IF('Qualité de vie'!I212="oui",100,0)</f>
        <v>0</v>
      </c>
      <c r="R212" s="50">
        <f>SUM('Bulletin (détails)'!B212*'Bulletin (détails)'!$B$4+C212*$C$4+'Bulletin (détails)'!D212*'Bulletin (détails)'!$D$4+'Bulletin (détails)'!E212*'Bulletin (détails)'!$E$4+'Bulletin (détails)'!F212*'Bulletin (détails)'!$F$4+'Bulletin (détails)'!G212*'Bulletin (détails)'!$G$4+'Bulletin (détails)'!H212*'Bulletin (détails)'!$H$4+'Bulletin (détails)'!I212*'Bulletin (détails)'!$I$4)</f>
        <v>9.238157737670042</v>
      </c>
      <c r="S212" s="51"/>
      <c r="T212" s="52">
        <f>SUM(J212*0.5+L212*0.25+M212*0.05+N212*0.05+O212*0.05+P212*0.05+Q212*0.05)</f>
        <v>9.046319368835022</v>
      </c>
      <c r="V212" s="25" t="str">
        <f>'Respect vie'!O213</f>
        <v>Chad</v>
      </c>
    </row>
    <row r="213" spans="1:22" ht="9">
      <c r="A213" s="25" t="str">
        <f>'Respect vie'!A214</f>
        <v>Thaïlande</v>
      </c>
      <c r="B213" s="24">
        <v>0</v>
      </c>
      <c r="C213" s="25">
        <v>0</v>
      </c>
      <c r="D213" s="24">
        <f>IF('Respect vie'!H214="non",100,0)</f>
        <v>0</v>
      </c>
      <c r="E213" s="24">
        <f>IF('Respect vie'!I214="oui",100,0)</f>
        <v>0</v>
      </c>
      <c r="F213" s="24">
        <f>IF('Respect vie'!J214="non",0,100)</f>
        <v>0</v>
      </c>
      <c r="G213" s="24">
        <f>IF('Respect vie'!K214="oui",100,0)</f>
        <v>0</v>
      </c>
      <c r="H213" s="24">
        <f>IF('Respect vie'!L214="oui",100,0)</f>
        <v>0</v>
      </c>
      <c r="I213" s="24">
        <f>IF('Respect vie'!M214="oui",100,0)</f>
        <v>0</v>
      </c>
      <c r="J213" s="47">
        <f>SUM(R213)</f>
        <v>0</v>
      </c>
      <c r="K213" s="48"/>
      <c r="L213" s="24">
        <f>IF('Qualité de vie'!B213="oui",0,100)</f>
        <v>0</v>
      </c>
      <c r="M213" s="24">
        <v>0</v>
      </c>
      <c r="N213" s="49">
        <f>SUM('Qualité de vie'!F213)</f>
        <v>52.8885</v>
      </c>
      <c r="O213" s="22">
        <f>SUM('Qualité de vie'!G213)</f>
        <v>34</v>
      </c>
      <c r="P213" s="22">
        <v>0</v>
      </c>
      <c r="Q213" s="22">
        <f>IF('Qualité de vie'!I213="oui",100,0)</f>
        <v>0</v>
      </c>
      <c r="R213" s="50">
        <f>SUM('Bulletin (détails)'!B213*'Bulletin (détails)'!$B$4+C213*$C$4+'Bulletin (détails)'!D213*'Bulletin (détails)'!$D$4+'Bulletin (détails)'!E213*'Bulletin (détails)'!$E$4+'Bulletin (détails)'!F213*'Bulletin (détails)'!$F$4+'Bulletin (détails)'!G213*'Bulletin (détails)'!$G$4+'Bulletin (détails)'!H213*'Bulletin (détails)'!$H$4+'Bulletin (détails)'!I213*'Bulletin (détails)'!$I$4)</f>
        <v>0</v>
      </c>
      <c r="S213" s="51"/>
      <c r="T213" s="52">
        <f>SUM(J213*0.5+L213*0.25+M213*0.05+N213*0.05+O213*0.05+P213*0.05+Q213*0.05)</f>
        <v>4.344425</v>
      </c>
      <c r="V213" s="25" t="str">
        <f>'Respect vie'!O214</f>
        <v>Thailand</v>
      </c>
    </row>
    <row r="214" spans="1:22" ht="9">
      <c r="A214" s="25" t="str">
        <f>'Respect vie'!A215</f>
        <v>Timor-orientale (leste)</v>
      </c>
      <c r="B214" s="24">
        <v>0</v>
      </c>
      <c r="C214" s="25">
        <v>0</v>
      </c>
      <c r="D214" s="24">
        <f>IF('Respect vie'!H215="non",100,0)</f>
        <v>100</v>
      </c>
      <c r="E214" s="24">
        <f>IF('Respect vie'!I215="oui",100,0)</f>
        <v>100</v>
      </c>
      <c r="F214" s="24">
        <f>IF('Respect vie'!J215="non",0,100)</f>
        <v>100</v>
      </c>
      <c r="G214" s="24">
        <f>IF('Respect vie'!K215="oui",100,0)</f>
        <v>0</v>
      </c>
      <c r="H214" s="24">
        <f>IF('Respect vie'!L215="oui",100,0)</f>
        <v>0</v>
      </c>
      <c r="I214" s="24">
        <f>IF('Respect vie'!M215="oui",100,0)</f>
        <v>0</v>
      </c>
      <c r="J214" s="47">
        <f>SUM(R214)</f>
        <v>17.766072793763705</v>
      </c>
      <c r="K214" s="48"/>
      <c r="L214" s="24">
        <f>IF('Qualité de vie'!B214="oui",0,100)</f>
        <v>0</v>
      </c>
      <c r="M214" s="24">
        <v>0</v>
      </c>
      <c r="N214" s="49">
        <f>SUM('Qualité de vie'!F214)</f>
        <v>73.584</v>
      </c>
      <c r="O214" s="22">
        <f>SUM('Qualité de vie'!G214)</f>
        <v>24</v>
      </c>
      <c r="P214" s="22">
        <v>0</v>
      </c>
      <c r="Q214" s="22">
        <f>IF('Qualité de vie'!I214="oui",100,0)</f>
        <v>0</v>
      </c>
      <c r="R214" s="50">
        <f>SUM('Bulletin (détails)'!B214*'Bulletin (détails)'!$B$4+C214*$C$4+'Bulletin (détails)'!D214*'Bulletin (détails)'!$D$4+'Bulletin (détails)'!E214*'Bulletin (détails)'!$E$4+'Bulletin (détails)'!F214*'Bulletin (détails)'!$F$4+'Bulletin (détails)'!G214*'Bulletin (détails)'!$G$4+'Bulletin (détails)'!H214*'Bulletin (détails)'!$H$4+'Bulletin (détails)'!I214*'Bulletin (détails)'!$I$4)</f>
        <v>17.766072793763705</v>
      </c>
      <c r="S214" s="51"/>
      <c r="T214" s="52">
        <f>SUM(J214*0.5+L214*0.25+M214*0.05+N214*0.05+O214*0.05+P214*0.05+Q214*0.05)</f>
        <v>13.762236396881853</v>
      </c>
      <c r="V214" s="25" t="str">
        <f>'Respect vie'!O215</f>
        <v>Timor-Leste (East)</v>
      </c>
    </row>
    <row r="215" spans="1:22" ht="9">
      <c r="A215" s="25" t="str">
        <f>'Respect vie'!A216</f>
        <v>Togo</v>
      </c>
      <c r="B215" s="24">
        <v>0</v>
      </c>
      <c r="C215" s="25">
        <v>0</v>
      </c>
      <c r="D215" s="24">
        <f>IF('Respect vie'!H216="non",100,0)</f>
        <v>100</v>
      </c>
      <c r="E215" s="24">
        <f>IF('Respect vie'!I216="oui",100,0)</f>
        <v>0</v>
      </c>
      <c r="F215" s="24">
        <f>IF('Respect vie'!J216="non",0,100)</f>
        <v>100</v>
      </c>
      <c r="G215" s="24">
        <f>IF('Respect vie'!K216="oui",100,0)</f>
        <v>0</v>
      </c>
      <c r="H215" s="24">
        <f>IF('Respect vie'!L216="oui",100,0)</f>
        <v>0</v>
      </c>
      <c r="I215" s="24">
        <f>IF('Respect vie'!M216="oui",100,0)</f>
        <v>0</v>
      </c>
      <c r="J215" s="47">
        <f>SUM(R215)</f>
        <v>9.238157737670042</v>
      </c>
      <c r="K215" s="48"/>
      <c r="L215" s="24">
        <f>IF('Qualité de vie'!B215="oui",0,100)</f>
        <v>0</v>
      </c>
      <c r="M215" s="24">
        <v>0</v>
      </c>
      <c r="N215" s="49">
        <f>SUM('Qualité de vie'!F215)</f>
        <v>74.5695</v>
      </c>
      <c r="O215" s="22">
        <f>SUM('Qualité de vie'!G215)</f>
        <v>24</v>
      </c>
      <c r="P215" s="22">
        <v>0</v>
      </c>
      <c r="Q215" s="22">
        <f>IF('Qualité de vie'!I215="oui",100,0)</f>
        <v>0</v>
      </c>
      <c r="R215" s="50">
        <f>SUM('Bulletin (détails)'!B215*'Bulletin (détails)'!$B$4+C215*$C$4+'Bulletin (détails)'!D215*'Bulletin (détails)'!$D$4+'Bulletin (détails)'!E215*'Bulletin (détails)'!$E$4+'Bulletin (détails)'!F215*'Bulletin (détails)'!$F$4+'Bulletin (détails)'!G215*'Bulletin (détails)'!$G$4+'Bulletin (détails)'!H215*'Bulletin (détails)'!$H$4+'Bulletin (détails)'!I215*'Bulletin (détails)'!$I$4)</f>
        <v>9.238157737670042</v>
      </c>
      <c r="S215" s="51"/>
      <c r="T215" s="52">
        <f>SUM(J215*0.5+L215*0.25+M215*0.05+N215*0.05+O215*0.05+P215*0.05+Q215*0.05)</f>
        <v>9.54755386883502</v>
      </c>
      <c r="V215" s="25" t="str">
        <f>'Respect vie'!O216</f>
        <v>Togo</v>
      </c>
    </row>
    <row r="216" spans="1:22" ht="9">
      <c r="A216" s="25" t="str">
        <f>'Respect vie'!A217</f>
        <v>Tonga</v>
      </c>
      <c r="B216" s="24">
        <v>0</v>
      </c>
      <c r="C216" s="25">
        <v>0</v>
      </c>
      <c r="D216" s="24">
        <f>IF('Respect vie'!H217="non",100,0)</f>
        <v>100</v>
      </c>
      <c r="E216" s="24">
        <f>IF('Respect vie'!I217="oui",100,0)</f>
        <v>0</v>
      </c>
      <c r="F216" s="24">
        <f>IF('Respect vie'!J217="non",0,100)</f>
        <v>100</v>
      </c>
      <c r="G216" s="24">
        <f>IF('Respect vie'!K217="oui",100,0)</f>
        <v>0</v>
      </c>
      <c r="H216" s="24">
        <f>IF('Respect vie'!L217="oui",100,0)</f>
        <v>0</v>
      </c>
      <c r="I216" s="24">
        <f>IF('Respect vie'!M217="oui",100,0)</f>
        <v>0</v>
      </c>
      <c r="J216" s="47">
        <f>SUM(R216)</f>
        <v>9.238157737670042</v>
      </c>
      <c r="K216" s="48"/>
      <c r="L216" s="24">
        <f>IF('Qualité de vie'!B216="oui",0,100)</f>
        <v>100</v>
      </c>
      <c r="M216" s="24">
        <v>0</v>
      </c>
      <c r="N216" s="49">
        <f>SUM('Qualité de vie'!F216)</f>
        <v>79.497</v>
      </c>
      <c r="O216" s="22">
        <f>SUM('Qualité de vie'!G216)</f>
        <v>31</v>
      </c>
      <c r="P216" s="22">
        <v>0</v>
      </c>
      <c r="Q216" s="22">
        <f>IF('Qualité de vie'!I216="oui",100,0)</f>
        <v>0</v>
      </c>
      <c r="R216" s="50">
        <f>SUM('Bulletin (détails)'!B216*'Bulletin (détails)'!$B$4+C216*$C$4+'Bulletin (détails)'!D216*'Bulletin (détails)'!$D$4+'Bulletin (détails)'!E216*'Bulletin (détails)'!$E$4+'Bulletin (détails)'!F216*'Bulletin (détails)'!$F$4+'Bulletin (détails)'!G216*'Bulletin (détails)'!$G$4+'Bulletin (détails)'!H216*'Bulletin (détails)'!$H$4+'Bulletin (détails)'!I216*'Bulletin (détails)'!$I$4)</f>
        <v>9.238157737670042</v>
      </c>
      <c r="S216" s="51"/>
      <c r="T216" s="52">
        <f>SUM(J216*0.5+L216*0.25+M216*0.05+N216*0.05+O216*0.05+P216*0.05+Q216*0.05)</f>
        <v>35.14392886883502</v>
      </c>
      <c r="V216" s="25" t="str">
        <f>'Respect vie'!O217</f>
        <v>Tonga</v>
      </c>
    </row>
    <row r="217" spans="1:22" ht="9">
      <c r="A217" s="25" t="str">
        <f>'Respect vie'!A218</f>
        <v>Transnistrie (République de )</v>
      </c>
      <c r="B217" s="24">
        <v>0</v>
      </c>
      <c r="C217" s="25">
        <v>0</v>
      </c>
      <c r="D217" s="24">
        <f>IF('Respect vie'!H218="non",100,0)</f>
        <v>100</v>
      </c>
      <c r="E217" s="24">
        <f>IF('Respect vie'!I218="oui",100,0)</f>
        <v>0</v>
      </c>
      <c r="F217" s="24">
        <f>IF('Respect vie'!J218="non",0,100)</f>
        <v>100</v>
      </c>
      <c r="G217" s="24">
        <f>IF('Respect vie'!K218="oui",100,0)</f>
        <v>0</v>
      </c>
      <c r="H217" s="24">
        <f>IF('Respect vie'!L218="oui",100,0)</f>
        <v>0</v>
      </c>
      <c r="I217" s="24">
        <f>IF('Respect vie'!M218="oui",100,0)</f>
        <v>0</v>
      </c>
      <c r="J217" s="47">
        <f>SUM(R217)</f>
        <v>9.238157737670042</v>
      </c>
      <c r="K217" s="48"/>
      <c r="L217" s="24">
        <f>IF('Qualité de vie'!B217="oui",0,100)</f>
        <v>100</v>
      </c>
      <c r="M217" s="24">
        <v>0</v>
      </c>
      <c r="N217" s="49"/>
      <c r="O217" s="22"/>
      <c r="P217" s="22">
        <v>0</v>
      </c>
      <c r="Q217" s="22">
        <f>IF('Qualité de vie'!I217="oui",100,0)</f>
        <v>0</v>
      </c>
      <c r="R217" s="50">
        <f>SUM('Bulletin (détails)'!B217*'Bulletin (détails)'!$B$4+C217*$C$4+'Bulletin (détails)'!D217*'Bulletin (détails)'!$D$4+'Bulletin (détails)'!E217*'Bulletin (détails)'!$E$4+'Bulletin (détails)'!F217*'Bulletin (détails)'!$F$4+'Bulletin (détails)'!G217*'Bulletin (détails)'!$G$4+'Bulletin (détails)'!H217*'Bulletin (détails)'!$H$4+'Bulletin (détails)'!I217*'Bulletin (détails)'!$I$4)</f>
        <v>9.238157737670042</v>
      </c>
      <c r="S217" s="51"/>
      <c r="T217" s="52">
        <f>SUM(J217*0.5+L217*0.25+M217*0.05+N217*0.05+O217*0.05+P217*0.05+Q217*0.05)</f>
        <v>29.61907886883502</v>
      </c>
      <c r="V217" s="25" t="str">
        <f>'Respect vie'!O218</f>
        <v>Transnistria Republic</v>
      </c>
    </row>
    <row r="218" spans="1:22" ht="9">
      <c r="A218" s="25" t="str">
        <f>'Respect vie'!A219</f>
        <v>Trinité-et-Tobago</v>
      </c>
      <c r="B218" s="24">
        <v>0</v>
      </c>
      <c r="C218" s="25">
        <v>0</v>
      </c>
      <c r="D218" s="24">
        <f>IF('Respect vie'!H219="non",100,0)</f>
        <v>0</v>
      </c>
      <c r="E218" s="24">
        <f>IF('Respect vie'!I219="oui",100,0)</f>
        <v>100</v>
      </c>
      <c r="F218" s="24">
        <f>IF('Respect vie'!J219="non",0,100)</f>
        <v>100</v>
      </c>
      <c r="G218" s="24">
        <f>IF('Respect vie'!K219="oui",100,0)</f>
        <v>0</v>
      </c>
      <c r="H218" s="24">
        <f>IF('Respect vie'!L219="oui",100,0)</f>
        <v>0</v>
      </c>
      <c r="I218" s="24">
        <f>IF('Respect vie'!M219="oui",100,0)</f>
        <v>0</v>
      </c>
      <c r="J218" s="47">
        <f>SUM(R218)</f>
        <v>9.238157737670042</v>
      </c>
      <c r="K218" s="48"/>
      <c r="L218" s="24">
        <f>IF('Qualité de vie'!B218="oui",0,100)</f>
        <v>0</v>
      </c>
      <c r="M218" s="24">
        <v>0</v>
      </c>
      <c r="N218" s="49">
        <f>SUM('Qualité de vie'!F218)</f>
        <v>83.43900000000001</v>
      </c>
      <c r="O218" s="22">
        <f>SUM('Qualité de vie'!G218)</f>
        <v>32</v>
      </c>
      <c r="P218" s="22">
        <v>0</v>
      </c>
      <c r="Q218" s="22">
        <f>IF('Qualité de vie'!I218="oui",100,0)</f>
        <v>100</v>
      </c>
      <c r="R218" s="50">
        <f>SUM('Bulletin (détails)'!B218*'Bulletin (détails)'!$B$4+C218*$C$4+'Bulletin (détails)'!D218*'Bulletin (détails)'!$D$4+'Bulletin (détails)'!E218*'Bulletin (détails)'!$E$4+'Bulletin (détails)'!F218*'Bulletin (détails)'!$F$4+'Bulletin (détails)'!G218*'Bulletin (détails)'!$G$4+'Bulletin (détails)'!H218*'Bulletin (détails)'!$H$4+'Bulletin (détails)'!I218*'Bulletin (détails)'!$I$4)</f>
        <v>9.238157737670042</v>
      </c>
      <c r="S218" s="51"/>
      <c r="T218" s="52">
        <f>SUM(J218*0.5+L218*0.25+M218*0.05+N218*0.05+O218*0.05+P218*0.05+Q218*0.05)</f>
        <v>15.39102886883502</v>
      </c>
      <c r="V218" s="25" t="str">
        <f>'Respect vie'!O219</f>
        <v>Trinidad and Tobago</v>
      </c>
    </row>
    <row r="219" spans="1:22" ht="9">
      <c r="A219" s="25" t="str">
        <f>'Respect vie'!A220</f>
        <v>Tunisie</v>
      </c>
      <c r="B219" s="24">
        <v>0</v>
      </c>
      <c r="C219" s="25">
        <v>0</v>
      </c>
      <c r="D219" s="24">
        <f>IF('Respect vie'!H220="non",100,0)</f>
        <v>100</v>
      </c>
      <c r="E219" s="24">
        <f>IF('Respect vie'!I220="oui",100,0)</f>
        <v>100</v>
      </c>
      <c r="F219" s="24">
        <f>IF('Respect vie'!J220="non",0,100)</f>
        <v>100</v>
      </c>
      <c r="G219" s="24">
        <f>IF('Respect vie'!K220="oui",100,0)</f>
        <v>0</v>
      </c>
      <c r="H219" s="24">
        <f>IF('Respect vie'!L220="oui",100,0)</f>
        <v>0</v>
      </c>
      <c r="I219" s="24">
        <f>IF('Respect vie'!M220="oui",100,0)</f>
        <v>0</v>
      </c>
      <c r="J219" s="47">
        <f>SUM(R219)</f>
        <v>17.766072793763705</v>
      </c>
      <c r="K219" s="48"/>
      <c r="L219" s="24">
        <f>IF('Qualité de vie'!B219="oui",0,100)</f>
        <v>0</v>
      </c>
      <c r="M219" s="24">
        <v>0</v>
      </c>
      <c r="N219" s="49">
        <f>SUM('Qualité de vie'!F219)</f>
        <v>53.70975</v>
      </c>
      <c r="O219" s="22">
        <f>SUM('Qualité de vie'!G219)</f>
        <v>38</v>
      </c>
      <c r="P219" s="22">
        <v>0</v>
      </c>
      <c r="Q219" s="22">
        <f>IF('Qualité de vie'!I219="oui",100,0)</f>
        <v>0</v>
      </c>
      <c r="R219" s="50">
        <f>SUM('Bulletin (détails)'!B219*'Bulletin (détails)'!$B$4+C219*$C$4+'Bulletin (détails)'!D219*'Bulletin (détails)'!$D$4+'Bulletin (détails)'!E219*'Bulletin (détails)'!$E$4+'Bulletin (détails)'!F219*'Bulletin (détails)'!$F$4+'Bulletin (détails)'!G219*'Bulletin (détails)'!$G$4+'Bulletin (détails)'!H219*'Bulletin (détails)'!$H$4+'Bulletin (détails)'!I219*'Bulletin (détails)'!$I$4)</f>
        <v>17.766072793763705</v>
      </c>
      <c r="S219" s="51"/>
      <c r="T219" s="52">
        <f>SUM(J219*0.5+L219*0.25+M219*0.05+N219*0.05+O219*0.05+P219*0.05+Q219*0.05)</f>
        <v>13.468523896881853</v>
      </c>
      <c r="V219" s="25" t="str">
        <f>'Respect vie'!O220</f>
        <v>Tunisia</v>
      </c>
    </row>
    <row r="220" spans="1:22" ht="9">
      <c r="A220" s="25" t="str">
        <f>'Respect vie'!A221</f>
        <v>Turkménistan</v>
      </c>
      <c r="B220" s="24">
        <v>0</v>
      </c>
      <c r="C220" s="25">
        <v>0</v>
      </c>
      <c r="D220" s="24">
        <f>IF('Respect vie'!H221="non",100,0)</f>
        <v>0</v>
      </c>
      <c r="E220" s="24">
        <f>IF('Respect vie'!I221="oui",100,0)</f>
        <v>0</v>
      </c>
      <c r="F220" s="24">
        <f>IF('Respect vie'!J221="non",0,100)</f>
        <v>100</v>
      </c>
      <c r="G220" s="24">
        <f>IF('Respect vie'!K221="oui",100,0)</f>
        <v>0</v>
      </c>
      <c r="H220" s="24">
        <f>IF('Respect vie'!L221="oui",100,0)</f>
        <v>0</v>
      </c>
      <c r="I220" s="24">
        <f>IF('Respect vie'!M221="oui",100,0)</f>
        <v>0</v>
      </c>
      <c r="J220" s="47">
        <f>SUM(R220)</f>
        <v>0.7102426815763763</v>
      </c>
      <c r="K220" s="48"/>
      <c r="L220" s="24">
        <f>IF('Qualité de vie'!B220="oui",0,100)</f>
        <v>0</v>
      </c>
      <c r="M220" s="24">
        <v>0</v>
      </c>
      <c r="N220" s="49">
        <f>SUM('Qualité de vie'!F220)</f>
        <v>0.8738100000000083</v>
      </c>
      <c r="O220" s="22">
        <f>SUM('Qualité de vie'!G220)</f>
        <v>16</v>
      </c>
      <c r="P220" s="22">
        <v>0</v>
      </c>
      <c r="Q220" s="22">
        <f>IF('Qualité de vie'!I220="oui",100,0)</f>
        <v>0</v>
      </c>
      <c r="R220" s="50">
        <f>SUM('Bulletin (détails)'!B220*'Bulletin (détails)'!$B$4+C220*$C$4+'Bulletin (détails)'!D220*'Bulletin (détails)'!$D$4+'Bulletin (détails)'!E220*'Bulletin (détails)'!$E$4+'Bulletin (détails)'!F220*'Bulletin (détails)'!$F$4+'Bulletin (détails)'!G220*'Bulletin (détails)'!$G$4+'Bulletin (détails)'!H220*'Bulletin (détails)'!$H$4+'Bulletin (détails)'!I220*'Bulletin (détails)'!$I$4)</f>
        <v>0.7102426815763763</v>
      </c>
      <c r="S220" s="51"/>
      <c r="T220" s="52">
        <f>SUM(J220*0.5+L220*0.25+M220*0.05+N220*0.05+O220*0.05+P220*0.05+Q220*0.05)</f>
        <v>1.1988118407881885</v>
      </c>
      <c r="V220" s="25" t="str">
        <f>'Respect vie'!O221</f>
        <v>Turkmenistan</v>
      </c>
    </row>
    <row r="221" spans="1:22" ht="9">
      <c r="A221" s="25" t="str">
        <f>'Respect vie'!A222</f>
        <v>Turquie</v>
      </c>
      <c r="B221" s="24">
        <v>0</v>
      </c>
      <c r="C221" s="25">
        <v>0</v>
      </c>
      <c r="D221" s="24">
        <f>IF('Respect vie'!H222="non",100,0)</f>
        <v>0</v>
      </c>
      <c r="E221" s="24">
        <f>IF('Respect vie'!I222="oui",100,0)</f>
        <v>0</v>
      </c>
      <c r="F221" s="24">
        <f>IF('Respect vie'!J222="non",0,100)</f>
        <v>0</v>
      </c>
      <c r="G221" s="24">
        <f>IF('Respect vie'!K222="oui",100,0)</f>
        <v>0</v>
      </c>
      <c r="H221" s="24">
        <f>IF('Respect vie'!L222="oui",100,0)</f>
        <v>0</v>
      </c>
      <c r="I221" s="24">
        <f>IF('Respect vie'!M222="oui",100,0)</f>
        <v>0</v>
      </c>
      <c r="J221" s="47">
        <f>SUM(R221)</f>
        <v>0</v>
      </c>
      <c r="K221" s="48"/>
      <c r="L221" s="24">
        <f>IF('Qualité de vie'!B221="oui",0,100)</f>
        <v>0</v>
      </c>
      <c r="M221" s="24">
        <v>0</v>
      </c>
      <c r="N221" s="49">
        <f>SUM('Qualité de vie'!F221)</f>
        <v>47.304</v>
      </c>
      <c r="O221" s="22">
        <f>SUM('Qualité de vie'!G221)</f>
        <v>42</v>
      </c>
      <c r="P221" s="22">
        <v>0</v>
      </c>
      <c r="Q221" s="22">
        <f>IF('Qualité de vie'!I221="oui",100,0)</f>
        <v>0</v>
      </c>
      <c r="R221" s="50">
        <f>SUM('Bulletin (détails)'!B221*'Bulletin (détails)'!$B$4+C221*$C$4+'Bulletin (détails)'!D221*'Bulletin (détails)'!$D$4+'Bulletin (détails)'!E221*'Bulletin (détails)'!$E$4+'Bulletin (détails)'!F221*'Bulletin (détails)'!$F$4+'Bulletin (détails)'!G221*'Bulletin (détails)'!$G$4+'Bulletin (détails)'!H221*'Bulletin (détails)'!$H$4+'Bulletin (détails)'!I221*'Bulletin (détails)'!$I$4)</f>
        <v>0</v>
      </c>
      <c r="S221" s="51"/>
      <c r="T221" s="52">
        <f>SUM(J221*0.5+L221*0.25+M221*0.05+N221*0.05+O221*0.05+P221*0.05+Q221*0.05)</f>
        <v>4.4652</v>
      </c>
      <c r="V221" s="25" t="str">
        <f>'Respect vie'!O222</f>
        <v>Turkey</v>
      </c>
    </row>
    <row r="222" spans="1:22" ht="9">
      <c r="A222" s="25" t="str">
        <f>'Respect vie'!A223</f>
        <v>Tuvalu</v>
      </c>
      <c r="B222" s="24">
        <v>0</v>
      </c>
      <c r="C222" s="25">
        <v>0</v>
      </c>
      <c r="D222" s="24">
        <f>IF('Respect vie'!H223="non",100,0)</f>
        <v>100</v>
      </c>
      <c r="E222" s="24">
        <f>IF('Respect vie'!I223="oui",100,0)</f>
        <v>0</v>
      </c>
      <c r="F222" s="24">
        <f>IF('Respect vie'!J223="non",0,100)</f>
        <v>100</v>
      </c>
      <c r="G222" s="24">
        <f>IF('Respect vie'!K223="oui",100,0)</f>
        <v>0</v>
      </c>
      <c r="H222" s="24">
        <f>IF('Respect vie'!L223="oui",100,0)</f>
        <v>0</v>
      </c>
      <c r="I222" s="24">
        <f>IF('Respect vie'!M223="oui",100,0)</f>
        <v>0</v>
      </c>
      <c r="J222" s="47">
        <f>SUM(R222)</f>
        <v>9.238157737670042</v>
      </c>
      <c r="K222" s="48"/>
      <c r="L222" s="24">
        <f>IF('Qualité de vie'!B222="oui",0,100)</f>
        <v>100</v>
      </c>
      <c r="M222" s="24">
        <v>0</v>
      </c>
      <c r="N222" s="49">
        <f>SUM('Qualité de vie'!F222)</f>
        <v>0</v>
      </c>
      <c r="O222" s="22"/>
      <c r="P222" s="22">
        <v>0</v>
      </c>
      <c r="Q222" s="22">
        <f>IF('Qualité de vie'!I222="oui",100,0)</f>
        <v>0</v>
      </c>
      <c r="R222" s="50">
        <f>SUM('Bulletin (détails)'!B222*'Bulletin (détails)'!$B$4+C222*$C$4+'Bulletin (détails)'!D222*'Bulletin (détails)'!$D$4+'Bulletin (détails)'!E222*'Bulletin (détails)'!$E$4+'Bulletin (détails)'!F222*'Bulletin (détails)'!$F$4+'Bulletin (détails)'!G222*'Bulletin (détails)'!$G$4+'Bulletin (détails)'!H222*'Bulletin (détails)'!$H$4+'Bulletin (détails)'!I222*'Bulletin (détails)'!$I$4)</f>
        <v>9.238157737670042</v>
      </c>
      <c r="S222" s="51"/>
      <c r="T222" s="52">
        <f>SUM(J222*0.5+L222*0.25+M222*0.05+N222*0.05+O222*0.05+P222*0.05+Q222*0.05)</f>
        <v>29.61907886883502</v>
      </c>
      <c r="V222" s="25" t="str">
        <f>'Respect vie'!O223</f>
        <v>Tuvalu</v>
      </c>
    </row>
    <row r="223" spans="1:22" ht="9">
      <c r="A223" s="25" t="str">
        <f>'Respect vie'!A224</f>
        <v>Ukraine</v>
      </c>
      <c r="B223" s="24">
        <v>0</v>
      </c>
      <c r="C223" s="25">
        <v>0</v>
      </c>
      <c r="D223" s="24">
        <f>IF('Respect vie'!H224="non",100,0)</f>
        <v>100</v>
      </c>
      <c r="E223" s="24">
        <f>IF('Respect vie'!I224="oui",100,0)</f>
        <v>0</v>
      </c>
      <c r="F223" s="24">
        <f>IF('Respect vie'!J224="non",0,100)</f>
        <v>100</v>
      </c>
      <c r="G223" s="24">
        <f>IF('Respect vie'!K224="oui",100,0)</f>
        <v>0</v>
      </c>
      <c r="H223" s="24">
        <f>IF('Respect vie'!L224="oui",100,0)</f>
        <v>0</v>
      </c>
      <c r="I223" s="24">
        <f>IF('Respect vie'!M224="oui",100,0)</f>
        <v>0</v>
      </c>
      <c r="J223" s="47">
        <f>SUM(R223)</f>
        <v>9.238157737670042</v>
      </c>
      <c r="K223" s="48"/>
      <c r="L223" s="24">
        <f>IF('Qualité de vie'!B223="oui",0,100)</f>
        <v>0</v>
      </c>
      <c r="M223" s="24">
        <v>0</v>
      </c>
      <c r="N223" s="49">
        <f>SUM('Qualité de vie'!F223)</f>
        <v>57.816</v>
      </c>
      <c r="O223" s="22">
        <f>SUM('Qualité de vie'!G223)</f>
        <v>23</v>
      </c>
      <c r="P223" s="22">
        <v>0</v>
      </c>
      <c r="Q223" s="22">
        <f>IF('Qualité de vie'!I223="oui",100,0)</f>
        <v>0</v>
      </c>
      <c r="R223" s="50">
        <f>SUM('Bulletin (détails)'!B223*'Bulletin (détails)'!$B$4+C223*$C$4+'Bulletin (détails)'!D223*'Bulletin (détails)'!$D$4+'Bulletin (détails)'!E223*'Bulletin (détails)'!$E$4+'Bulletin (détails)'!F223*'Bulletin (détails)'!$F$4+'Bulletin (détails)'!G223*'Bulletin (détails)'!$G$4+'Bulletin (détails)'!H223*'Bulletin (détails)'!$H$4+'Bulletin (détails)'!I223*'Bulletin (détails)'!$I$4)</f>
        <v>9.238157737670042</v>
      </c>
      <c r="S223" s="51"/>
      <c r="T223" s="52">
        <f>SUM(J223*0.5+L223*0.25+M223*0.05+N223*0.05+O223*0.05+P223*0.05+Q223*0.05)</f>
        <v>8.65987886883502</v>
      </c>
      <c r="V223" s="25" t="str">
        <f>'Respect vie'!O224</f>
        <v>Ukraine</v>
      </c>
    </row>
    <row r="224" spans="1:22" ht="9">
      <c r="A224" s="25" t="str">
        <f>'Respect vie'!A225</f>
        <v>Uruguay</v>
      </c>
      <c r="B224" s="24">
        <v>0</v>
      </c>
      <c r="C224" s="25">
        <v>0</v>
      </c>
      <c r="D224" s="24">
        <f>IF('Respect vie'!H225="non",100,0)</f>
        <v>100</v>
      </c>
      <c r="E224" s="24">
        <f>IF('Respect vie'!I225="oui",100,0)</f>
        <v>100</v>
      </c>
      <c r="F224" s="24">
        <f>IF('Respect vie'!J225="non",0,100)</f>
        <v>0</v>
      </c>
      <c r="G224" s="24">
        <f>IF('Respect vie'!K225="oui",100,0)</f>
        <v>0</v>
      </c>
      <c r="H224" s="24">
        <f>IF('Respect vie'!L225="oui",100,0)</f>
        <v>0</v>
      </c>
      <c r="I224" s="24">
        <f>IF('Respect vie'!M225="oui",100,0)</f>
        <v>0</v>
      </c>
      <c r="J224" s="47">
        <f>SUM(R224)</f>
        <v>17.05583011218733</v>
      </c>
      <c r="K224" s="48"/>
      <c r="L224" s="24">
        <f>IF('Qualité de vie'!B224="oui",0,100)</f>
        <v>100</v>
      </c>
      <c r="M224" s="24">
        <v>0</v>
      </c>
      <c r="N224" s="49">
        <f>SUM('Qualité de vie'!F224)</f>
        <v>90.50175</v>
      </c>
      <c r="O224" s="22">
        <f>SUM('Qualité de vie'!G224)</f>
        <v>70</v>
      </c>
      <c r="P224" s="22">
        <v>0</v>
      </c>
      <c r="Q224" s="22">
        <f>IF('Qualité de vie'!I224="oui",100,0)</f>
        <v>0</v>
      </c>
      <c r="R224" s="50">
        <f>SUM('Bulletin (détails)'!B224*'Bulletin (détails)'!$B$4+C224*$C$4+'Bulletin (détails)'!D224*'Bulletin (détails)'!$D$4+'Bulletin (détails)'!E224*'Bulletin (détails)'!$E$4+'Bulletin (détails)'!F224*'Bulletin (détails)'!$F$4+'Bulletin (détails)'!G224*'Bulletin (détails)'!$G$4+'Bulletin (détails)'!H224*'Bulletin (détails)'!$H$4+'Bulletin (détails)'!I224*'Bulletin (détails)'!$I$4)</f>
        <v>17.05583011218733</v>
      </c>
      <c r="S224" s="51"/>
      <c r="T224" s="52">
        <f>SUM(J224*0.5+L224*0.25+M224*0.05+N224*0.05+O224*0.05+P224*0.05+Q224*0.05)</f>
        <v>41.55300255609366</v>
      </c>
      <c r="V224" s="25" t="str">
        <f>'Respect vie'!O225</f>
        <v>Uruguay</v>
      </c>
    </row>
    <row r="225" spans="1:22" ht="9">
      <c r="A225" s="25" t="str">
        <f>'Respect vie'!A226</f>
        <v>Vanuatu</v>
      </c>
      <c r="B225" s="24">
        <v>0</v>
      </c>
      <c r="C225" s="25">
        <v>0</v>
      </c>
      <c r="D225" s="24">
        <f>IF('Respect vie'!H226="non",100,0)</f>
        <v>100</v>
      </c>
      <c r="E225" s="24">
        <f>IF('Respect vie'!I226="oui",100,0)</f>
        <v>100</v>
      </c>
      <c r="F225" s="24">
        <f>IF('Respect vie'!J226="non",0,100)</f>
        <v>100</v>
      </c>
      <c r="G225" s="24">
        <f>IF('Respect vie'!K226="oui",100,0)</f>
        <v>0</v>
      </c>
      <c r="H225" s="24">
        <f>IF('Respect vie'!L226="oui",100,0)</f>
        <v>0</v>
      </c>
      <c r="I225" s="24">
        <f>IF('Respect vie'!M226="oui",100,0)</f>
        <v>0</v>
      </c>
      <c r="J225" s="47">
        <f>SUM(R225)</f>
        <v>17.766072793763705</v>
      </c>
      <c r="K225" s="48"/>
      <c r="L225" s="24">
        <f>IF('Qualité de vie'!B225="oui",0,100)</f>
        <v>100</v>
      </c>
      <c r="M225" s="24">
        <v>0</v>
      </c>
      <c r="N225" s="49">
        <f>SUM('Qualité de vie'!F225)</f>
        <v>0</v>
      </c>
      <c r="O225" s="22">
        <f>SUM('Qualité de vie'!G225)</f>
        <v>35</v>
      </c>
      <c r="P225" s="22">
        <v>0</v>
      </c>
      <c r="Q225" s="22">
        <f>IF('Qualité de vie'!I225="oui",100,0)</f>
        <v>0</v>
      </c>
      <c r="R225" s="50">
        <f>SUM('Bulletin (détails)'!B225*'Bulletin (détails)'!$B$4+C225*$C$4+'Bulletin (détails)'!D225*'Bulletin (détails)'!$D$4+'Bulletin (détails)'!E225*'Bulletin (détails)'!$E$4+'Bulletin (détails)'!F225*'Bulletin (détails)'!$F$4+'Bulletin (détails)'!G225*'Bulletin (détails)'!$G$4+'Bulletin (détails)'!H225*'Bulletin (détails)'!$H$4+'Bulletin (détails)'!I225*'Bulletin (détails)'!$I$4)</f>
        <v>17.766072793763705</v>
      </c>
      <c r="S225" s="51"/>
      <c r="T225" s="52">
        <f>SUM(J225*0.5+L225*0.25+M225*0.05+N225*0.05+O225*0.05+P225*0.05+Q225*0.05)</f>
        <v>35.63303639688185</v>
      </c>
      <c r="V225" s="25" t="str">
        <f>'Respect vie'!O226</f>
        <v>Vanuatu</v>
      </c>
    </row>
    <row r="226" spans="1:22" ht="9">
      <c r="A226" s="25" t="str">
        <f>'Respect vie'!A227</f>
        <v>Vatican (St-Siège)</v>
      </c>
      <c r="B226" s="24">
        <v>0</v>
      </c>
      <c r="C226" s="25">
        <v>0</v>
      </c>
      <c r="D226" s="24">
        <f>IF('Respect vie'!H227="non",100,0)</f>
        <v>100</v>
      </c>
      <c r="E226" s="24">
        <f>IF('Respect vie'!I227="oui",100,0)</f>
        <v>0</v>
      </c>
      <c r="F226" s="24">
        <f>IF('Respect vie'!J227="non",0,100)</f>
        <v>100</v>
      </c>
      <c r="G226" s="24">
        <f>IF('Respect vie'!K227="oui",100,0)</f>
        <v>0</v>
      </c>
      <c r="H226" s="24">
        <f>IF('Respect vie'!L227="oui",100,0)</f>
        <v>0</v>
      </c>
      <c r="I226" s="24">
        <f>IF('Respect vie'!M227="oui",100,0)</f>
        <v>0</v>
      </c>
      <c r="J226" s="47">
        <f>SUM(R226)</f>
        <v>9.238157737670042</v>
      </c>
      <c r="K226" s="48"/>
      <c r="L226" s="24">
        <f>IF('Qualité de vie'!B226="oui",0,100)</f>
        <v>100</v>
      </c>
      <c r="M226" s="24">
        <v>0</v>
      </c>
      <c r="N226" s="49">
        <f>SUM('Qualité de vie'!F226)</f>
        <v>0</v>
      </c>
      <c r="O226" s="22"/>
      <c r="P226" s="22">
        <v>0</v>
      </c>
      <c r="Q226" s="22">
        <f>IF('Qualité de vie'!I226="oui",100,0)</f>
        <v>0</v>
      </c>
      <c r="R226" s="50">
        <f>SUM('Bulletin (détails)'!B226*'Bulletin (détails)'!$B$4+C226*$C$4+'Bulletin (détails)'!D226*'Bulletin (détails)'!$D$4+'Bulletin (détails)'!E226*'Bulletin (détails)'!$E$4+'Bulletin (détails)'!F226*'Bulletin (détails)'!$F$4+'Bulletin (détails)'!G226*'Bulletin (détails)'!$G$4+'Bulletin (détails)'!H226*'Bulletin (détails)'!$H$4+'Bulletin (détails)'!I226*'Bulletin (détails)'!$I$4)</f>
        <v>9.238157737670042</v>
      </c>
      <c r="S226" s="51"/>
      <c r="T226" s="52">
        <f>SUM(J226*0.5+L226*0.25+M226*0.05+N226*0.05+O226*0.05+P226*0.05+Q226*0.05)</f>
        <v>29.61907886883502</v>
      </c>
      <c r="V226" s="25" t="str">
        <f>'Respect vie'!O227</f>
        <v>Vatican</v>
      </c>
    </row>
    <row r="227" spans="1:22" ht="9">
      <c r="A227" s="25" t="str">
        <f>'Respect vie'!A228</f>
        <v>Venezuela</v>
      </c>
      <c r="B227" s="24">
        <v>0</v>
      </c>
      <c r="C227" s="25">
        <v>0</v>
      </c>
      <c r="D227" s="24">
        <f>IF('Respect vie'!H228="non",100,0)</f>
        <v>0</v>
      </c>
      <c r="E227" s="24">
        <f>IF('Respect vie'!I228="oui",100,0)</f>
        <v>100</v>
      </c>
      <c r="F227" s="24">
        <f>IF('Respect vie'!J228="non",0,100)</f>
        <v>100</v>
      </c>
      <c r="G227" s="24">
        <f>IF('Respect vie'!K228="oui",100,0)</f>
        <v>0</v>
      </c>
      <c r="H227" s="24">
        <f>IF('Respect vie'!L228="oui",100,0)</f>
        <v>0</v>
      </c>
      <c r="I227" s="24">
        <f>IF('Respect vie'!M228="oui",100,0)</f>
        <v>0</v>
      </c>
      <c r="J227" s="47">
        <f>SUM(R227)</f>
        <v>9.238157737670042</v>
      </c>
      <c r="K227" s="48"/>
      <c r="L227" s="24">
        <f>IF('Qualité de vie'!B227="oui",0,100)</f>
        <v>0</v>
      </c>
      <c r="M227" s="24">
        <v>0</v>
      </c>
      <c r="N227" s="49">
        <f>SUM('Qualité de vie'!F227)</f>
        <v>57.159000000000006</v>
      </c>
      <c r="O227" s="22">
        <f>SUM('Qualité de vie'!G227)</f>
        <v>19</v>
      </c>
      <c r="P227" s="22">
        <v>0</v>
      </c>
      <c r="Q227" s="22">
        <f>IF('Qualité de vie'!I227="oui",100,0)</f>
        <v>0</v>
      </c>
      <c r="R227" s="50">
        <f>SUM('Bulletin (détails)'!B227*'Bulletin (détails)'!$B$4+C227*$C$4+'Bulletin (détails)'!D227*'Bulletin (détails)'!$D$4+'Bulletin (détails)'!E227*'Bulletin (détails)'!$E$4+'Bulletin (détails)'!F227*'Bulletin (détails)'!$F$4+'Bulletin (détails)'!G227*'Bulletin (détails)'!$G$4+'Bulletin (détails)'!H227*'Bulletin (détails)'!$H$4+'Bulletin (détails)'!I227*'Bulletin (détails)'!$I$4)</f>
        <v>9.238157737670042</v>
      </c>
      <c r="S227" s="51"/>
      <c r="T227" s="52">
        <f>SUM(J227*0.5+L227*0.25+M227*0.05+N227*0.05+O227*0.05+P227*0.05+Q227*0.05)</f>
        <v>8.427028868835022</v>
      </c>
      <c r="V227" s="25" t="str">
        <f>'Respect vie'!O228</f>
        <v>Venezuela</v>
      </c>
    </row>
    <row r="228" spans="1:22" ht="9">
      <c r="A228" s="25" t="str">
        <f>'Respect vie'!A229</f>
        <v>Viet Nam</v>
      </c>
      <c r="B228" s="24">
        <v>0</v>
      </c>
      <c r="C228" s="25">
        <v>0</v>
      </c>
      <c r="D228" s="24">
        <f>IF('Respect vie'!H229="non",100,0)</f>
        <v>0</v>
      </c>
      <c r="E228" s="24">
        <f>IF('Respect vie'!I229="oui",100,0)</f>
        <v>0</v>
      </c>
      <c r="F228" s="24">
        <f>IF('Respect vie'!J229="non",0,100)</f>
        <v>0</v>
      </c>
      <c r="G228" s="24">
        <f>IF('Respect vie'!K229="oui",100,0)</f>
        <v>0</v>
      </c>
      <c r="H228" s="24">
        <f>IF('Respect vie'!L229="oui",100,0)</f>
        <v>0</v>
      </c>
      <c r="I228" s="24">
        <f>IF('Respect vie'!M229="oui",100,0)</f>
        <v>0</v>
      </c>
      <c r="J228" s="47">
        <f>SUM(R228)</f>
        <v>0</v>
      </c>
      <c r="K228" s="48"/>
      <c r="L228" s="24">
        <f>IF('Qualité de vie'!B228="oui",0,100)</f>
        <v>0</v>
      </c>
      <c r="M228" s="24">
        <v>0</v>
      </c>
      <c r="N228" s="49">
        <f>SUM('Qualité de vie'!F228)</f>
        <v>18.396</v>
      </c>
      <c r="O228" s="22">
        <f>SUM('Qualité de vie'!G228)</f>
        <v>29</v>
      </c>
      <c r="P228" s="22">
        <v>0</v>
      </c>
      <c r="Q228" s="22">
        <f>IF('Qualité de vie'!I228="oui",100,0)</f>
        <v>0</v>
      </c>
      <c r="R228" s="50">
        <f>SUM('Bulletin (détails)'!B228*'Bulletin (détails)'!$B$4+C228*$C$4+'Bulletin (détails)'!D228*'Bulletin (détails)'!$D$4+'Bulletin (détails)'!E228*'Bulletin (détails)'!$E$4+'Bulletin (détails)'!F228*'Bulletin (détails)'!$F$4+'Bulletin (détails)'!G228*'Bulletin (détails)'!$G$4+'Bulletin (détails)'!H228*'Bulletin (détails)'!$H$4+'Bulletin (détails)'!I228*'Bulletin (détails)'!$I$4)</f>
        <v>0</v>
      </c>
      <c r="S228" s="51"/>
      <c r="T228" s="52">
        <f>SUM(J228*0.5+L228*0.25+M228*0.05+N228*0.05+O228*0.05+P228*0.05+Q228*0.05)</f>
        <v>2.3698</v>
      </c>
      <c r="V228" s="25" t="str">
        <f>'Respect vie'!O229</f>
        <v>Viet Nam</v>
      </c>
    </row>
    <row r="229" spans="1:22" ht="9">
      <c r="A229" s="25" t="str">
        <f>'Respect vie'!A230</f>
        <v>Yémen</v>
      </c>
      <c r="B229" s="24">
        <v>0</v>
      </c>
      <c r="C229" s="25">
        <v>0</v>
      </c>
      <c r="D229" s="24">
        <f>IF('Respect vie'!H230="non",100,0)</f>
        <v>0</v>
      </c>
      <c r="E229" s="24">
        <f>IF('Respect vie'!I230="oui",100,0)</f>
        <v>0</v>
      </c>
      <c r="F229" s="24">
        <f>IF('Respect vie'!J230="non",0,100)</f>
        <v>100</v>
      </c>
      <c r="G229" s="24">
        <f>IF('Respect vie'!K230="oui",100,0)</f>
        <v>0</v>
      </c>
      <c r="H229" s="24">
        <f>IF('Respect vie'!L230="oui",100,0)</f>
        <v>0</v>
      </c>
      <c r="I229" s="24">
        <f>IF('Respect vie'!M230="oui",100,0)</f>
        <v>0</v>
      </c>
      <c r="J229" s="47">
        <f>SUM(R229)</f>
        <v>0.7102426815763763</v>
      </c>
      <c r="K229" s="48"/>
      <c r="L229" s="24">
        <f>IF('Qualité de vie'!B229="oui",0,100)</f>
        <v>0</v>
      </c>
      <c r="M229" s="24">
        <v>0</v>
      </c>
      <c r="N229" s="49">
        <f>SUM('Qualité de vie'!F229)</f>
        <v>26.937</v>
      </c>
      <c r="O229" s="22">
        <f>SUM('Qualité de vie'!G229)</f>
        <v>21</v>
      </c>
      <c r="P229" s="22">
        <v>0</v>
      </c>
      <c r="Q229" s="22">
        <f>IF('Qualité de vie'!I229="oui",100,0)</f>
        <v>0</v>
      </c>
      <c r="R229" s="50">
        <f>SUM('Bulletin (détails)'!B229*'Bulletin (détails)'!$B$4+C229*$C$4+'Bulletin (détails)'!D229*'Bulletin (détails)'!$D$4+'Bulletin (détails)'!E229*'Bulletin (détails)'!$E$4+'Bulletin (détails)'!F229*'Bulletin (détails)'!$F$4+'Bulletin (détails)'!G229*'Bulletin (détails)'!$G$4+'Bulletin (détails)'!H229*'Bulletin (détails)'!$H$4+'Bulletin (détails)'!I229*'Bulletin (détails)'!$I$4)</f>
        <v>0.7102426815763763</v>
      </c>
      <c r="S229" s="51"/>
      <c r="T229" s="52">
        <f>SUM(J229*0.5+L229*0.25+M229*0.05+N229*0.05+O229*0.05+P229*0.05+Q229*0.05)</f>
        <v>2.751971340788188</v>
      </c>
      <c r="V229" s="25" t="str">
        <f>'Respect vie'!O230</f>
        <v>Yemen</v>
      </c>
    </row>
    <row r="230" spans="1:22" ht="9">
      <c r="A230" s="25" t="str">
        <f>'Respect vie'!A231</f>
        <v>Zambie</v>
      </c>
      <c r="B230" s="24">
        <v>0</v>
      </c>
      <c r="C230" s="25">
        <v>0</v>
      </c>
      <c r="D230" s="24">
        <f>IF('Respect vie'!H231="non",100,0)</f>
        <v>100</v>
      </c>
      <c r="E230" s="24">
        <f>IF('Respect vie'!I231="oui",100,0)</f>
        <v>100</v>
      </c>
      <c r="F230" s="24">
        <f>IF('Respect vie'!J231="non",0,100)</f>
        <v>100</v>
      </c>
      <c r="G230" s="24">
        <f>IF('Respect vie'!K231="oui",100,0)</f>
        <v>0</v>
      </c>
      <c r="H230" s="24">
        <f>IF('Respect vie'!L231="oui",100,0)</f>
        <v>0</v>
      </c>
      <c r="I230" s="24">
        <f>IF('Respect vie'!M231="oui",100,0)</f>
        <v>0</v>
      </c>
      <c r="J230" s="47">
        <f>SUM(R230)</f>
        <v>17.766072793763705</v>
      </c>
      <c r="K230" s="48"/>
      <c r="L230" s="24">
        <f>IF('Qualité de vie'!B230="oui",0,100)</f>
        <v>100</v>
      </c>
      <c r="M230" s="24">
        <v>0</v>
      </c>
      <c r="N230" s="49">
        <f>SUM('Qualité de vie'!F230)</f>
        <v>73.584</v>
      </c>
      <c r="O230" s="22">
        <f>SUM('Qualité de vie'!G230)</f>
        <v>32</v>
      </c>
      <c r="P230" s="22">
        <v>0</v>
      </c>
      <c r="Q230" s="22">
        <f>IF('Qualité de vie'!I230="oui",100,0)</f>
        <v>0</v>
      </c>
      <c r="R230" s="50">
        <f>SUM('Bulletin (détails)'!B230*'Bulletin (détails)'!$B$4+C230*$C$4+'Bulletin (détails)'!D230*'Bulletin (détails)'!$D$4+'Bulletin (détails)'!E230*'Bulletin (détails)'!$E$4+'Bulletin (détails)'!F230*'Bulletin (détails)'!$F$4+'Bulletin (détails)'!G230*'Bulletin (détails)'!$G$4+'Bulletin (détails)'!H230*'Bulletin (détails)'!$H$4+'Bulletin (détails)'!I230*'Bulletin (détails)'!$I$4)</f>
        <v>17.766072793763705</v>
      </c>
      <c r="S230" s="51"/>
      <c r="T230" s="52">
        <f>SUM(J230*0.5+L230*0.25+M230*0.05+N230*0.05+O230*0.05+P230*0.05+Q230*0.05)</f>
        <v>39.16223639688185</v>
      </c>
      <c r="V230" s="25" t="str">
        <f>'Respect vie'!O231</f>
        <v>Zambia</v>
      </c>
    </row>
    <row r="231" spans="1:22" ht="9">
      <c r="A231" s="25" t="str">
        <f>'Respect vie'!A232</f>
        <v>Zimbabwe</v>
      </c>
      <c r="B231" s="24">
        <v>0</v>
      </c>
      <c r="C231" s="25">
        <v>0</v>
      </c>
      <c r="D231" s="24">
        <f>IF('Respect vie'!H232="non",100,0)</f>
        <v>100</v>
      </c>
      <c r="E231" s="24">
        <f>IF('Respect vie'!I232="oui",100,0)</f>
        <v>0</v>
      </c>
      <c r="F231" s="24">
        <f>IF('Respect vie'!J232="non",0,100)</f>
        <v>100</v>
      </c>
      <c r="G231" s="24">
        <f>IF('Respect vie'!K232="oui",100,0)</f>
        <v>0</v>
      </c>
      <c r="H231" s="24">
        <f>IF('Respect vie'!L232="oui",100,0)</f>
        <v>0</v>
      </c>
      <c r="I231" s="24">
        <f>IF('Respect vie'!M232="oui",100,0)</f>
        <v>0</v>
      </c>
      <c r="J231" s="47">
        <f>SUM(R231)</f>
        <v>9.238157737670042</v>
      </c>
      <c r="K231" s="48"/>
      <c r="L231" s="24">
        <f>IF('Qualité de vie'!B231="oui",0,100)</f>
        <v>0</v>
      </c>
      <c r="M231" s="24">
        <v>0</v>
      </c>
      <c r="N231" s="49">
        <f>SUM('Qualité de vie'!F231)</f>
        <v>57.159000000000006</v>
      </c>
      <c r="O231" s="22">
        <f>SUM('Qualité de vie'!G231)</f>
        <v>22</v>
      </c>
      <c r="P231" s="22">
        <v>0</v>
      </c>
      <c r="Q231" s="22">
        <f>IF('Qualité de vie'!I231="oui",100,0)</f>
        <v>0</v>
      </c>
      <c r="R231" s="50">
        <f>SUM('Bulletin (détails)'!B231*'Bulletin (détails)'!$B$4+C231*$C$4+'Bulletin (détails)'!D231*'Bulletin (détails)'!$D$4+'Bulletin (détails)'!E231*'Bulletin (détails)'!$E$4+'Bulletin (détails)'!F231*'Bulletin (détails)'!$F$4+'Bulletin (détails)'!G231*'Bulletin (détails)'!$G$4+'Bulletin (détails)'!H231*'Bulletin (détails)'!$H$4+'Bulletin (détails)'!I231*'Bulletin (détails)'!$I$4)</f>
        <v>9.238157737670042</v>
      </c>
      <c r="S231" s="51"/>
      <c r="T231" s="52">
        <f>SUM(J231*0.5+L231*0.25+M231*0.05+N231*0.05+O231*0.05+P231*0.05+Q231*0.05)</f>
        <v>8.577028868835022</v>
      </c>
      <c r="V231" s="25" t="str">
        <f>'Respect vie'!O232</f>
        <v>Zimbabwe</v>
      </c>
    </row>
    <row r="232" spans="2:20" ht="12.75">
      <c r="B232"/>
      <c r="C232" s="54"/>
      <c r="D232"/>
      <c r="E232"/>
      <c r="F232"/>
      <c r="G232"/>
      <c r="H232"/>
      <c r="I232"/>
      <c r="J232" s="47"/>
      <c r="K232" s="48"/>
      <c r="L232" s="22"/>
      <c r="M232" s="24"/>
      <c r="N232" s="49"/>
      <c r="O232" s="22"/>
      <c r="P232" s="22"/>
      <c r="Q232" s="22"/>
      <c r="R232" s="46"/>
      <c r="S232"/>
      <c r="T232" s="52"/>
    </row>
    <row r="233" spans="2:20" ht="12.75">
      <c r="B233"/>
      <c r="C233" s="54"/>
      <c r="D233"/>
      <c r="E233"/>
      <c r="F233"/>
      <c r="G233"/>
      <c r="H233"/>
      <c r="I233"/>
      <c r="J233" s="37"/>
      <c r="K233" s="22"/>
      <c r="L233" s="22"/>
      <c r="M233" s="22"/>
      <c r="N233" s="22"/>
      <c r="O233" s="22"/>
      <c r="P233" s="22"/>
      <c r="Q233" s="22"/>
      <c r="R233" s="46"/>
      <c r="S233"/>
      <c r="T233" s="29"/>
    </row>
    <row r="234" spans="10:20" ht="7.5">
      <c r="J234" s="37"/>
      <c r="K234" s="22"/>
      <c r="L234" s="22"/>
      <c r="M234" s="22"/>
      <c r="N234" s="22"/>
      <c r="O234" s="22"/>
      <c r="P234" s="22"/>
      <c r="Q234" s="22"/>
      <c r="T234" s="29"/>
    </row>
    <row r="235" spans="3:20" ht="15.75">
      <c r="C235" s="55"/>
      <c r="J235" s="56" t="s">
        <v>52</v>
      </c>
      <c r="K235" s="22"/>
      <c r="L235" s="57" t="s">
        <v>53</v>
      </c>
      <c r="M235" s="22"/>
      <c r="N235" s="57" t="s">
        <v>54</v>
      </c>
      <c r="O235" s="57" t="s">
        <v>55</v>
      </c>
      <c r="P235" s="57"/>
      <c r="Q235" s="57"/>
      <c r="T235" s="29"/>
    </row>
    <row r="236" spans="3:15" ht="15.75">
      <c r="C236" s="55"/>
      <c r="L236" s="57" t="s">
        <v>56</v>
      </c>
      <c r="N236" s="25" t="s">
        <v>57</v>
      </c>
      <c r="O236" s="25" t="s">
        <v>58</v>
      </c>
    </row>
    <row r="237" spans="3:14" ht="15.75">
      <c r="C237" s="55"/>
      <c r="L237" s="57" t="s">
        <v>59</v>
      </c>
      <c r="N237" s="22" t="s">
        <v>60</v>
      </c>
    </row>
    <row r="238" spans="3:12" ht="15.75">
      <c r="C238" s="58"/>
      <c r="L238" s="57" t="s">
        <v>61</v>
      </c>
    </row>
    <row r="239" spans="2:18" ht="15.75">
      <c r="B239"/>
      <c r="C239"/>
      <c r="D239"/>
      <c r="E239"/>
      <c r="F239"/>
      <c r="G239"/>
      <c r="H239"/>
      <c r="I239"/>
      <c r="L239" s="57" t="s">
        <v>62</v>
      </c>
      <c r="M239"/>
      <c r="N239"/>
      <c r="O239"/>
      <c r="P239"/>
      <c r="Q239"/>
      <c r="R239"/>
    </row>
    <row r="240" spans="3:12" ht="15.75">
      <c r="C240"/>
      <c r="L240" s="57" t="s">
        <v>63</v>
      </c>
    </row>
    <row r="241" spans="3:12" ht="9">
      <c r="C241" s="58"/>
      <c r="L241" s="22" t="s">
        <v>60</v>
      </c>
    </row>
    <row r="242" spans="4:12" ht="15.75">
      <c r="D242" s="25"/>
      <c r="E242" s="25"/>
      <c r="G242" s="25"/>
      <c r="H242" s="25"/>
      <c r="I242" s="25"/>
      <c r="L242" s="57" t="s">
        <v>64</v>
      </c>
    </row>
    <row r="243" spans="4:12" ht="15.75">
      <c r="D243" s="25"/>
      <c r="E243" s="25"/>
      <c r="G243" s="25"/>
      <c r="H243" s="25"/>
      <c r="I243" s="25"/>
      <c r="L243" s="59" t="s">
        <v>65</v>
      </c>
    </row>
    <row r="244" spans="2:20" s="60" customFormat="1" ht="51">
      <c r="B244" s="12" t="s">
        <v>66</v>
      </c>
      <c r="C244" s="12" t="s">
        <v>67</v>
      </c>
      <c r="D244" s="12" t="s">
        <v>68</v>
      </c>
      <c r="E244" s="32" t="str">
        <f>'Respect vie'!I238</f>
        <v>International Criminal Court ratified</v>
      </c>
      <c r="F244" s="61" t="s">
        <v>69</v>
      </c>
      <c r="G244" s="61" t="str">
        <f>'Respect vie'!K238</f>
        <v>Éducation and incitation to contraception</v>
      </c>
      <c r="H244" s="12" t="str">
        <f>'Respect vie'!L238</f>
        <v>Free contraception</v>
      </c>
      <c r="I244" s="12" t="str">
        <f>'Respect vie'!M238</f>
        <v>Free aborption</v>
      </c>
      <c r="J244" s="62" t="s">
        <v>70</v>
      </c>
      <c r="L244" s="60" t="s">
        <v>71</v>
      </c>
      <c r="M244" s="60" t="s">
        <v>72</v>
      </c>
      <c r="N244" s="60" t="s">
        <v>73</v>
      </c>
      <c r="O244" s="60" t="s">
        <v>74</v>
      </c>
      <c r="P244" s="60" t="s">
        <v>75</v>
      </c>
      <c r="Q244" s="60" t="s">
        <v>76</v>
      </c>
      <c r="R244" s="29" t="s">
        <v>77</v>
      </c>
      <c r="S244" s="12"/>
      <c r="T244" s="63" t="s">
        <v>10</v>
      </c>
    </row>
    <row r="245" spans="2:20" s="64" customFormat="1" ht="15.75">
      <c r="B245" s="22"/>
      <c r="C245" s="22" t="s">
        <v>78</v>
      </c>
      <c r="D245" s="22"/>
      <c r="E245" s="22"/>
      <c r="F245" s="22"/>
      <c r="G245" s="22"/>
      <c r="H245" s="22"/>
      <c r="I245" s="22"/>
      <c r="J245" s="62" t="s">
        <v>79</v>
      </c>
      <c r="R245" s="29" t="s">
        <v>80</v>
      </c>
      <c r="S245" s="12"/>
      <c r="T245" s="65">
        <v>1</v>
      </c>
    </row>
  </sheetData>
  <sheetProtection selectLockedCells="1" selectUnlockedCells="1"/>
  <hyperlinks>
    <hyperlink ref="J235" r:id="rId1" display="http://mdgs.un.org/unsd/mdg/SeriesDetail.aspx?srid=749&amp;crid="/>
    <hyperlink ref="L235" r:id="rId2" display="http://www.acatfrance.fr/textes-rapport-activite.php"/>
    <hyperlink ref="N235" r:id="rId3" display="http://fr.rsf.org/press-freedom-index-2011-2012,1043.html"/>
    <hyperlink ref="O235" r:id="rId4" display="http://cpi.transparency.org/cpi2011/interactive/"/>
    <hyperlink ref="L236" r:id="rId5" display="http://www.amnesty.org/fr/annual-report/2012"/>
    <hyperlink ref="L237" r:id="rId6" display="http://www.reuters.com/article/2008/01/17/us-usa-torture-idUSN1762987120080117"/>
    <hyperlink ref="L238" r:id="rId7" display="http://www.cbc.ca/news/canada/story/2008/01/19/torture-manual.html"/>
    <hyperlink ref="L239" r:id="rId8" display="http://www.acatfrance.fr/medias/files/actualite/Rapport_Torture2011_web_un_monde_tortionnaire.pdf"/>
    <hyperlink ref="L240" r:id="rId9" display="http://www.acatfrance.fr/medias/actualites/doc/ACAT_France-Rapport_torture-Dec_2010.pdf"/>
    <hyperlink ref="L242" r:id="rId10" display="http://www.amnesty.org/fr/annual-report/2011"/>
    <hyperlink ref="L243" r:id="rId11" display="http://www.who.int/mediacentre/factsheets/fs313/en/index.html"/>
  </hyperlinks>
  <printOptions/>
  <pageMargins left="0.39375" right="0.39375" top="0.63125" bottom="0.63125" header="0.39375" footer="0.393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238"/>
  <sheetViews>
    <sheetView zoomScale="108" zoomScaleNormal="108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19.421875" style="25" customWidth="1"/>
    <col min="2" max="2" width="5.421875" style="25" customWidth="1"/>
    <col min="3" max="3" width="6.140625" style="25" customWidth="1"/>
    <col min="4" max="4" width="4.7109375" style="25" customWidth="1"/>
    <col min="5" max="5" width="3.421875" style="25" customWidth="1"/>
    <col min="6" max="6" width="6.7109375" style="25" customWidth="1"/>
    <col min="7" max="7" width="7.28125" style="25" customWidth="1"/>
    <col min="8" max="8" width="9.57421875" style="25" customWidth="1"/>
    <col min="9" max="9" width="7.00390625" style="25" customWidth="1"/>
    <col min="10" max="10" width="3.57421875" style="25" customWidth="1"/>
    <col min="11" max="11" width="14.28125" style="25" customWidth="1"/>
    <col min="12" max="16384" width="11.57421875" style="25" customWidth="1"/>
  </cols>
  <sheetData>
    <row r="1" spans="1:11" s="12" customFormat="1" ht="12.75" customHeight="1">
      <c r="A1" s="12" t="s">
        <v>81</v>
      </c>
      <c r="C1" s="66"/>
      <c r="D1" s="67"/>
      <c r="E1" s="67"/>
      <c r="F1" s="68"/>
      <c r="K1" s="12" t="s">
        <v>82</v>
      </c>
    </row>
    <row r="2" spans="1:9" s="12" customFormat="1" ht="68.25" customHeight="1">
      <c r="A2" s="33" t="s">
        <v>31</v>
      </c>
      <c r="B2" s="12" t="s">
        <v>83</v>
      </c>
      <c r="C2" s="66" t="s">
        <v>37</v>
      </c>
      <c r="D2" s="67"/>
      <c r="E2" s="67"/>
      <c r="F2" s="68" t="s">
        <v>84</v>
      </c>
      <c r="G2" s="12" t="s">
        <v>85</v>
      </c>
      <c r="H2" s="12" t="s">
        <v>39</v>
      </c>
      <c r="I2" s="12" t="s">
        <v>40</v>
      </c>
    </row>
    <row r="3" spans="1:10" s="12" customFormat="1" ht="16.5" customHeight="1">
      <c r="A3" s="12" t="s">
        <v>86</v>
      </c>
      <c r="B3" s="39"/>
      <c r="C3" s="39"/>
      <c r="D3" s="39" t="s">
        <v>87</v>
      </c>
      <c r="E3" s="39" t="s">
        <v>88</v>
      </c>
      <c r="F3" s="39" t="s">
        <v>89</v>
      </c>
      <c r="J3" s="39"/>
    </row>
    <row r="4" s="12" customFormat="1" ht="19.5" customHeight="1"/>
    <row r="5" spans="1:9" s="12" customFormat="1" ht="9">
      <c r="A5" s="12" t="s">
        <v>3</v>
      </c>
      <c r="G5" s="22"/>
      <c r="H5" s="22"/>
      <c r="I5" s="22"/>
    </row>
    <row r="6" spans="1:11" s="22" customFormat="1" ht="9">
      <c r="A6" s="12" t="str">
        <f>'Respect vie'!A7</f>
        <v>Afghanistan</v>
      </c>
      <c r="B6" s="22" t="s">
        <v>90</v>
      </c>
      <c r="C6" s="12">
        <v>74</v>
      </c>
      <c r="D6" s="22">
        <f>SUM(C6+$D$3)</f>
        <v>32</v>
      </c>
      <c r="E6" s="22">
        <f>SUM(100-D6)</f>
        <v>68</v>
      </c>
      <c r="F6" s="49">
        <f>SUM(E6*0.657)</f>
        <v>44.676</v>
      </c>
      <c r="G6" s="22">
        <v>15</v>
      </c>
      <c r="H6" s="25"/>
      <c r="K6" s="12" t="str">
        <f>'Respect vie'!O7</f>
        <v>Afghanistan</v>
      </c>
    </row>
    <row r="7" spans="1:11" s="22" customFormat="1" ht="9">
      <c r="A7" s="12" t="str">
        <f>'Respect vie'!A8</f>
        <v>Afrique du Sud</v>
      </c>
      <c r="B7" s="22" t="s">
        <v>90</v>
      </c>
      <c r="C7" s="12">
        <v>12</v>
      </c>
      <c r="D7" s="22">
        <f>SUM(C7+$D$3)</f>
        <v>-30</v>
      </c>
      <c r="E7" s="22">
        <f>SUM(100-D7)</f>
        <v>130</v>
      </c>
      <c r="F7" s="49">
        <f>SUM(E7*0.657)</f>
        <v>85.41</v>
      </c>
      <c r="G7" s="22">
        <v>41</v>
      </c>
      <c r="H7" s="25"/>
      <c r="K7" s="12" t="str">
        <f>'Respect vie'!O8</f>
        <v>South Africa</v>
      </c>
    </row>
    <row r="8" spans="1:11" s="22" customFormat="1" ht="9">
      <c r="A8" s="12" t="str">
        <f>'Respect vie'!A9</f>
        <v>Albanie</v>
      </c>
      <c r="B8" s="22" t="s">
        <v>90</v>
      </c>
      <c r="C8" s="12">
        <v>34.44</v>
      </c>
      <c r="D8" s="22">
        <f>SUM(C8+$D$3)</f>
        <v>-7.560000000000002</v>
      </c>
      <c r="E8" s="22">
        <f>SUM(100-D8)</f>
        <v>107.56</v>
      </c>
      <c r="F8" s="49">
        <f>SUM(E8*0.657)</f>
        <v>70.66692</v>
      </c>
      <c r="G8" s="22">
        <v>31</v>
      </c>
      <c r="H8" s="25"/>
      <c r="K8" s="12" t="str">
        <f>'Respect vie'!O9</f>
        <v>Albania</v>
      </c>
    </row>
    <row r="9" spans="1:11" s="22" customFormat="1" ht="9">
      <c r="A9" s="12" t="str">
        <f>'Respect vie'!A10</f>
        <v>Algérie</v>
      </c>
      <c r="B9" s="22" t="s">
        <v>90</v>
      </c>
      <c r="C9" s="12">
        <v>56</v>
      </c>
      <c r="D9" s="22">
        <f>SUM(C9+$D$3)</f>
        <v>14</v>
      </c>
      <c r="E9" s="22">
        <f>SUM(100-D9)</f>
        <v>86</v>
      </c>
      <c r="F9" s="49">
        <f>SUM(E9*0.657)</f>
        <v>56.502</v>
      </c>
      <c r="G9" s="22">
        <v>29</v>
      </c>
      <c r="H9" s="25"/>
      <c r="K9" s="12" t="str">
        <f>'Respect vie'!O10</f>
        <v>Algeria</v>
      </c>
    </row>
    <row r="10" spans="1:11" s="22" customFormat="1" ht="9">
      <c r="A10" s="12" t="str">
        <f>'Respect vie'!A11</f>
        <v>Allemagne</v>
      </c>
      <c r="B10" s="22" t="s">
        <v>91</v>
      </c>
      <c r="C10" s="12">
        <v>-3</v>
      </c>
      <c r="D10" s="22">
        <f>SUM(C10+$D$3)</f>
        <v>-45</v>
      </c>
      <c r="E10" s="22">
        <f>SUM(100-D10)</f>
        <v>145</v>
      </c>
      <c r="F10" s="49">
        <f>SUM(E10*0.657)</f>
        <v>95.265</v>
      </c>
      <c r="G10" s="22">
        <v>80</v>
      </c>
      <c r="H10" s="25"/>
      <c r="I10" s="25" t="s">
        <v>90</v>
      </c>
      <c r="K10" s="12" t="str">
        <f>'Respect vie'!O11</f>
        <v>Germany</v>
      </c>
    </row>
    <row r="11" spans="1:11" s="22" customFormat="1" ht="9">
      <c r="A11" s="12" t="str">
        <f>'Respect vie'!A12</f>
        <v>Andorre</v>
      </c>
      <c r="B11" s="22" t="s">
        <v>91</v>
      </c>
      <c r="C11" s="12"/>
      <c r="D11" s="22">
        <f>SUM(C11+$D$3)</f>
        <v>-42</v>
      </c>
      <c r="E11" s="22">
        <f>SUM(100-D11)</f>
        <v>142</v>
      </c>
      <c r="F11" s="49"/>
      <c r="H11" s="25"/>
      <c r="K11" s="12" t="str">
        <f>'Respect vie'!O12</f>
        <v>Andorra</v>
      </c>
    </row>
    <row r="12" spans="1:11" s="22" customFormat="1" ht="9">
      <c r="A12" s="12" t="str">
        <f>'Respect vie'!A13</f>
        <v>Angola</v>
      </c>
      <c r="B12" s="22" t="s">
        <v>90</v>
      </c>
      <c r="C12" s="12">
        <v>58.43</v>
      </c>
      <c r="D12" s="22">
        <f>SUM(C12+$D$3)</f>
        <v>16.43</v>
      </c>
      <c r="E12" s="22">
        <f>SUM(100-D12)</f>
        <v>83.57</v>
      </c>
      <c r="F12" s="49">
        <f>SUM(E12*0.657)</f>
        <v>54.90549</v>
      </c>
      <c r="G12" s="22">
        <v>20</v>
      </c>
      <c r="H12" s="25"/>
      <c r="K12" s="12" t="str">
        <f>'Respect vie'!O13</f>
        <v>Angola</v>
      </c>
    </row>
    <row r="13" spans="1:11" s="22" customFormat="1" ht="9">
      <c r="A13" s="12" t="str">
        <f>'Respect vie'!A14</f>
        <v>Anguilla (Royaume-Uni)</v>
      </c>
      <c r="B13" s="22" t="s">
        <v>91</v>
      </c>
      <c r="C13" s="12">
        <v>0</v>
      </c>
      <c r="D13" s="22">
        <f>SUM(C13+$D$3)</f>
        <v>-42</v>
      </c>
      <c r="E13" s="22">
        <f>SUM(100-D13)</f>
        <v>142</v>
      </c>
      <c r="F13" s="49">
        <f>SUM(E13*0.657)</f>
        <v>93.29400000000001</v>
      </c>
      <c r="H13" s="25"/>
      <c r="K13" s="12" t="str">
        <f>'Respect vie'!O14</f>
        <v>Anguilla</v>
      </c>
    </row>
    <row r="14" spans="1:11" s="22" customFormat="1" ht="9">
      <c r="A14" s="12" t="str">
        <f>'Respect vie'!A15</f>
        <v>Antigua-et-Barbuda</v>
      </c>
      <c r="B14" s="22" t="s">
        <v>91</v>
      </c>
      <c r="C14" s="12">
        <v>0</v>
      </c>
      <c r="D14" s="22">
        <f>SUM(C14+$D$3)</f>
        <v>-42</v>
      </c>
      <c r="E14" s="22">
        <f>SUM(100-D14)</f>
        <v>142</v>
      </c>
      <c r="F14" s="49">
        <f>SUM(E14*0.657)</f>
        <v>93.29400000000001</v>
      </c>
      <c r="H14" s="25"/>
      <c r="K14" s="12" t="str">
        <f>'Respect vie'!O15</f>
        <v>Antigua and Barbuda</v>
      </c>
    </row>
    <row r="15" spans="1:11" s="22" customFormat="1" ht="15.75">
      <c r="A15" s="12" t="str">
        <f>'Respect vie'!A16</f>
        <v>Antilles néerlandaises (Pays-Bas)</v>
      </c>
      <c r="B15" s="22" t="s">
        <v>91</v>
      </c>
      <c r="C15" s="12"/>
      <c r="D15" s="22">
        <f>SUM(C15+$D$3)</f>
        <v>-42</v>
      </c>
      <c r="E15" s="22">
        <f>SUM(100-D15)</f>
        <v>142</v>
      </c>
      <c r="F15" s="49"/>
      <c r="H15" s="25"/>
      <c r="K15" s="12" t="str">
        <f>'Respect vie'!O16</f>
        <v>Netherlands Antilles</v>
      </c>
    </row>
    <row r="16" spans="1:11" s="22" customFormat="1" ht="9">
      <c r="A16" s="12" t="str">
        <f>'Respect vie'!A17</f>
        <v>Arabie saoudite</v>
      </c>
      <c r="B16" s="22" t="s">
        <v>90</v>
      </c>
      <c r="C16" s="12">
        <v>83.25</v>
      </c>
      <c r="D16" s="22">
        <f>SUM(C16+$D$3)</f>
        <v>41.25</v>
      </c>
      <c r="E16" s="22">
        <f>SUM(100-D16)</f>
        <v>58.75</v>
      </c>
      <c r="F16" s="49">
        <f>SUM(E16*0.657)</f>
        <v>38.59875</v>
      </c>
      <c r="G16" s="22">
        <v>44</v>
      </c>
      <c r="H16" s="25"/>
      <c r="K16" s="12" t="str">
        <f>'Respect vie'!O17</f>
        <v>Saudi Arabia</v>
      </c>
    </row>
    <row r="17" spans="1:11" s="22" customFormat="1" ht="9">
      <c r="A17" s="12" t="str">
        <f>'Respect vie'!A18</f>
        <v>Argentine</v>
      </c>
      <c r="B17" s="22" t="s">
        <v>90</v>
      </c>
      <c r="C17" s="12">
        <v>14</v>
      </c>
      <c r="D17" s="22">
        <f>SUM(C17+$D$3)</f>
        <v>-28</v>
      </c>
      <c r="E17" s="22">
        <f>SUM(100-D17)</f>
        <v>128</v>
      </c>
      <c r="F17" s="49">
        <f>SUM(E17*0.657)</f>
        <v>84.096</v>
      </c>
      <c r="G17" s="25">
        <v>30</v>
      </c>
      <c r="H17" s="25"/>
      <c r="I17" s="25" t="s">
        <v>90</v>
      </c>
      <c r="K17" s="12" t="str">
        <f>'Respect vie'!O18</f>
        <v>Argentina</v>
      </c>
    </row>
    <row r="18" spans="1:11" s="22" customFormat="1" ht="9">
      <c r="A18" s="12" t="str">
        <f>'Respect vie'!A19</f>
        <v>Arménie</v>
      </c>
      <c r="B18" s="22" t="s">
        <v>90</v>
      </c>
      <c r="C18" s="12">
        <v>27</v>
      </c>
      <c r="D18" s="22">
        <f>SUM(C18+$D$3)</f>
        <v>-15</v>
      </c>
      <c r="E18" s="22">
        <f>SUM(100-D18)</f>
        <v>115</v>
      </c>
      <c r="F18" s="49">
        <f>SUM(E18*0.657)</f>
        <v>75.555</v>
      </c>
      <c r="G18" s="22">
        <v>26</v>
      </c>
      <c r="H18" s="25"/>
      <c r="K18" s="12" t="str">
        <f>'Respect vie'!O19</f>
        <v>Armenia</v>
      </c>
    </row>
    <row r="19" spans="1:11" s="22" customFormat="1" ht="9">
      <c r="A19" s="12" t="str">
        <f>'Respect vie'!A20</f>
        <v>Aruba (Pays-Bas)</v>
      </c>
      <c r="B19" s="22" t="s">
        <v>91</v>
      </c>
      <c r="C19" s="12"/>
      <c r="D19" s="22">
        <f>SUM(C19+$D$3)</f>
        <v>-42</v>
      </c>
      <c r="E19" s="22">
        <f>SUM(100-D19)</f>
        <v>142</v>
      </c>
      <c r="F19" s="49"/>
      <c r="H19" s="25"/>
      <c r="K19" s="12" t="str">
        <f>'Respect vie'!O20</f>
        <v>Aruba</v>
      </c>
    </row>
    <row r="20" spans="1:11" s="22" customFormat="1" ht="9">
      <c r="A20" s="12" t="str">
        <f>'Respect vie'!A21</f>
        <v>Australie</v>
      </c>
      <c r="B20" s="22" t="s">
        <v>90</v>
      </c>
      <c r="C20" s="12">
        <v>4</v>
      </c>
      <c r="D20" s="22">
        <f>SUM(C20+$D$3)</f>
        <v>-38</v>
      </c>
      <c r="E20" s="22">
        <f>SUM(100-D20)</f>
        <v>138</v>
      </c>
      <c r="F20" s="49">
        <f>SUM(E20*0.657)</f>
        <v>90.666</v>
      </c>
      <c r="G20" s="22">
        <v>88</v>
      </c>
      <c r="H20" s="25"/>
      <c r="K20" s="12" t="str">
        <f>'Respect vie'!O21</f>
        <v>Australia</v>
      </c>
    </row>
    <row r="21" spans="1:11" s="22" customFormat="1" ht="9">
      <c r="A21" s="12" t="str">
        <f>'Respect vie'!A22</f>
        <v>Autriche</v>
      </c>
      <c r="B21" s="22" t="s">
        <v>91</v>
      </c>
      <c r="C21" s="12">
        <v>-8</v>
      </c>
      <c r="D21" s="22">
        <f>SUM(C21+$D$3)</f>
        <v>-50</v>
      </c>
      <c r="E21" s="22">
        <f>SUM(100-D21)</f>
        <v>150</v>
      </c>
      <c r="F21" s="49">
        <f>SUM(E21*0.657)</f>
        <v>98.55000000000001</v>
      </c>
      <c r="G21" s="22">
        <v>78</v>
      </c>
      <c r="H21" s="25"/>
      <c r="K21" s="12" t="str">
        <f>'Respect vie'!O22</f>
        <v>Austria</v>
      </c>
    </row>
    <row r="22" spans="1:11" s="22" customFormat="1" ht="9">
      <c r="A22" s="12" t="str">
        <f>'Respect vie'!A23</f>
        <v>Azerbaïdjan</v>
      </c>
      <c r="B22" s="22" t="s">
        <v>90</v>
      </c>
      <c r="C22" s="12">
        <v>87.25</v>
      </c>
      <c r="D22" s="22">
        <f>SUM(C22+$D$3)</f>
        <v>45.25</v>
      </c>
      <c r="E22" s="22">
        <f>SUM(100-D22)</f>
        <v>54.75</v>
      </c>
      <c r="F22" s="49">
        <f>SUM(E22*0.657)</f>
        <v>35.97075</v>
      </c>
      <c r="G22" s="22">
        <v>24</v>
      </c>
      <c r="H22" s="25"/>
      <c r="K22" s="12" t="str">
        <f>'Respect vie'!O23</f>
        <v>Azerbaijan</v>
      </c>
    </row>
    <row r="23" spans="1:11" s="22" customFormat="1" ht="9">
      <c r="A23" s="12" t="str">
        <f>'Respect vie'!A24</f>
        <v>Bahamas</v>
      </c>
      <c r="B23" s="22" t="s">
        <v>91</v>
      </c>
      <c r="C23" s="12"/>
      <c r="D23" s="22">
        <f>SUM(C23+$D$3)</f>
        <v>-42</v>
      </c>
      <c r="E23" s="22">
        <f>SUM(100-D23)</f>
        <v>142</v>
      </c>
      <c r="F23" s="49"/>
      <c r="G23" s="25">
        <v>73</v>
      </c>
      <c r="H23" s="25"/>
      <c r="I23" s="25"/>
      <c r="K23" s="12" t="str">
        <f>'Respect vie'!O24</f>
        <v>Bahamas</v>
      </c>
    </row>
    <row r="24" spans="1:11" s="22" customFormat="1" ht="9">
      <c r="A24" s="12" t="str">
        <f>'Respect vie'!A25</f>
        <v>Bahreïn</v>
      </c>
      <c r="B24" s="22" t="s">
        <v>90</v>
      </c>
      <c r="C24" s="12">
        <v>125</v>
      </c>
      <c r="D24" s="22">
        <f>SUM(C24+$D$3)</f>
        <v>83</v>
      </c>
      <c r="E24" s="22">
        <f>SUM(100-D24)</f>
        <v>17</v>
      </c>
      <c r="F24" s="49">
        <f>SUM(E24*0.657)</f>
        <v>11.169</v>
      </c>
      <c r="G24" s="22">
        <v>51</v>
      </c>
      <c r="H24" s="25"/>
      <c r="K24" s="12" t="str">
        <f>'Respect vie'!O25</f>
        <v>Bahrain</v>
      </c>
    </row>
    <row r="25" spans="1:11" s="22" customFormat="1" ht="9">
      <c r="A25" s="12" t="str">
        <f>'Respect vie'!A26</f>
        <v>Bangladesh</v>
      </c>
      <c r="B25" s="22" t="s">
        <v>90</v>
      </c>
      <c r="C25" s="12">
        <v>57</v>
      </c>
      <c r="D25" s="22">
        <f>SUM(C25+$D$3)</f>
        <v>15</v>
      </c>
      <c r="E25" s="22">
        <f>SUM(100-D25)</f>
        <v>85</v>
      </c>
      <c r="F25" s="49">
        <f>SUM(E25*0.657)</f>
        <v>55.845</v>
      </c>
      <c r="G25" s="22">
        <v>27</v>
      </c>
      <c r="H25" s="25"/>
      <c r="K25" s="12" t="str">
        <f>'Respect vie'!O26</f>
        <v>Bangladesh</v>
      </c>
    </row>
    <row r="26" spans="1:11" s="22" customFormat="1" ht="9">
      <c r="A26" s="12" t="str">
        <f>'Respect vie'!A27</f>
        <v>Barbade</v>
      </c>
      <c r="B26" s="22" t="s">
        <v>91</v>
      </c>
      <c r="C26" s="12"/>
      <c r="D26" s="22">
        <f>SUM(C26+$D$3)</f>
        <v>-42</v>
      </c>
      <c r="E26" s="22">
        <f>SUM(100-D26)</f>
        <v>142</v>
      </c>
      <c r="F26" s="49"/>
      <c r="G26" s="25">
        <v>78</v>
      </c>
      <c r="H26" s="25"/>
      <c r="I26" s="25" t="s">
        <v>90</v>
      </c>
      <c r="K26" s="12" t="str">
        <f>'Respect vie'!O27</f>
        <v>Barbados</v>
      </c>
    </row>
    <row r="27" spans="1:11" s="22" customFormat="1" ht="9">
      <c r="A27" s="12" t="str">
        <f>'Respect vie'!A28</f>
        <v>Bélarus (Biélorussie)</v>
      </c>
      <c r="B27" s="22" t="s">
        <v>90</v>
      </c>
      <c r="C27" s="12">
        <v>99</v>
      </c>
      <c r="D27" s="22">
        <f>SUM(C27+$D$3)</f>
        <v>57</v>
      </c>
      <c r="E27" s="22">
        <f>SUM(100-D27)</f>
        <v>43</v>
      </c>
      <c r="F27" s="49">
        <f>SUM(E27*0.657)</f>
        <v>28.251</v>
      </c>
      <c r="G27" s="22">
        <v>24</v>
      </c>
      <c r="H27" s="25"/>
      <c r="K27" s="12" t="str">
        <f>'Respect vie'!O28</f>
        <v>Belarus</v>
      </c>
    </row>
    <row r="28" spans="1:11" s="22" customFormat="1" ht="9">
      <c r="A28" s="12" t="str">
        <f>'Respect vie'!A29</f>
        <v>Belgique</v>
      </c>
      <c r="B28" s="22" t="s">
        <v>91</v>
      </c>
      <c r="C28" s="12">
        <v>-2</v>
      </c>
      <c r="D28" s="22">
        <f>SUM(C28+$D$3)</f>
        <v>-44</v>
      </c>
      <c r="E28" s="22">
        <f>SUM(100-D28)</f>
        <v>144</v>
      </c>
      <c r="F28" s="49">
        <f>SUM(E28*0.657)</f>
        <v>94.608</v>
      </c>
      <c r="G28" s="22">
        <v>75</v>
      </c>
      <c r="H28" s="25"/>
      <c r="K28" s="12" t="str">
        <f>'Respect vie'!O29</f>
        <v>Belgium</v>
      </c>
    </row>
    <row r="29" spans="1:11" s="22" customFormat="1" ht="9">
      <c r="A29" s="12" t="str">
        <f>'Respect vie'!A30</f>
        <v>Belize</v>
      </c>
      <c r="B29" s="22" t="s">
        <v>91</v>
      </c>
      <c r="C29" s="12"/>
      <c r="D29" s="22">
        <f>SUM(C29+$D$3)</f>
        <v>-42</v>
      </c>
      <c r="E29" s="22">
        <f>SUM(100-D29)</f>
        <v>142</v>
      </c>
      <c r="F29" s="49"/>
      <c r="H29" s="25"/>
      <c r="K29" s="12" t="str">
        <f>'Respect vie'!O30</f>
        <v>Belize</v>
      </c>
    </row>
    <row r="30" spans="1:11" s="22" customFormat="1" ht="15.75">
      <c r="A30" s="12" t="str">
        <f>'Respect vie'!A31</f>
        <v>Bénin</v>
      </c>
      <c r="B30" s="22" t="s">
        <v>92</v>
      </c>
      <c r="C30" s="12">
        <v>31</v>
      </c>
      <c r="D30" s="22">
        <f>SUM(C30+$D$3)</f>
        <v>-11</v>
      </c>
      <c r="E30" s="22">
        <f>SUM(100-D30)</f>
        <v>111</v>
      </c>
      <c r="F30" s="49">
        <f>SUM(E30*0.657)</f>
        <v>72.927</v>
      </c>
      <c r="G30" s="22">
        <v>30</v>
      </c>
      <c r="H30" s="25"/>
      <c r="K30" s="12" t="str">
        <f>'Respect vie'!O31</f>
        <v>Benin</v>
      </c>
    </row>
    <row r="31" spans="1:11" s="22" customFormat="1" ht="9">
      <c r="A31" s="12" t="str">
        <f>'Respect vie'!A32</f>
        <v>Bermudes (Royaume-Uni)</v>
      </c>
      <c r="B31" s="22" t="s">
        <v>91</v>
      </c>
      <c r="C31" s="12"/>
      <c r="D31" s="22">
        <f>SUM(C31+$D$3)</f>
        <v>-42</v>
      </c>
      <c r="E31" s="22">
        <f>SUM(100-D31)</f>
        <v>142</v>
      </c>
      <c r="F31" s="49"/>
      <c r="H31" s="25"/>
      <c r="K31" s="12" t="str">
        <f>'Respect vie'!O32</f>
        <v>Bermuda</v>
      </c>
    </row>
    <row r="32" spans="1:11" s="22" customFormat="1" ht="9">
      <c r="A32" s="12" t="str">
        <f>'Respect vie'!A33</f>
        <v>Bhoutan</v>
      </c>
      <c r="B32" s="22" t="s">
        <v>91</v>
      </c>
      <c r="C32" s="12">
        <v>24</v>
      </c>
      <c r="D32" s="22">
        <f>SUM(C32+$D$3)</f>
        <v>-18</v>
      </c>
      <c r="E32" s="22">
        <f>SUM(100-D32)</f>
        <v>118</v>
      </c>
      <c r="F32" s="49">
        <f>SUM(E32*0.657)</f>
        <v>77.52600000000001</v>
      </c>
      <c r="G32" s="22">
        <v>57</v>
      </c>
      <c r="H32" s="25"/>
      <c r="K32" s="12" t="str">
        <f>'Respect vie'!O33</f>
        <v>Bhutan</v>
      </c>
    </row>
    <row r="33" spans="1:11" s="22" customFormat="1" ht="9">
      <c r="A33" s="12" t="str">
        <f>'Respect vie'!A34</f>
        <v>Bolivie</v>
      </c>
      <c r="B33" s="22" t="s">
        <v>90</v>
      </c>
      <c r="C33" s="12">
        <v>40</v>
      </c>
      <c r="D33" s="22">
        <f>SUM(C33+$D$3)</f>
        <v>-2</v>
      </c>
      <c r="E33" s="22">
        <f>SUM(100-D33)</f>
        <v>102</v>
      </c>
      <c r="F33" s="49">
        <f>SUM(E33*0.657)</f>
        <v>67.01400000000001</v>
      </c>
      <c r="G33" s="25">
        <v>28</v>
      </c>
      <c r="H33" s="25"/>
      <c r="I33" s="25"/>
      <c r="K33" s="12" t="str">
        <f>'Respect vie'!O34</f>
        <v>Bolivia</v>
      </c>
    </row>
    <row r="34" spans="1:11" s="22" customFormat="1" ht="15.75">
      <c r="A34" s="12" t="str">
        <f>'Respect vie'!A35</f>
        <v>Bosnie-Herzégovine</v>
      </c>
      <c r="B34" s="22" t="s">
        <v>90</v>
      </c>
      <c r="C34" s="12">
        <v>19.5</v>
      </c>
      <c r="D34" s="22">
        <f>SUM(C34+$D$3)</f>
        <v>-22.5</v>
      </c>
      <c r="E34" s="22">
        <f>SUM(100-D34)</f>
        <v>122.5</v>
      </c>
      <c r="F34" s="49">
        <f>SUM(E34*0.657)</f>
        <v>80.4825</v>
      </c>
      <c r="G34" s="22">
        <v>32</v>
      </c>
      <c r="H34" s="25"/>
      <c r="K34" s="12" t="str">
        <f>'Respect vie'!O35</f>
        <v>Bosnia and Herzegovina</v>
      </c>
    </row>
    <row r="35" spans="1:11" s="22" customFormat="1" ht="9">
      <c r="A35" s="12" t="str">
        <f>'Respect vie'!A36</f>
        <v>Botswana</v>
      </c>
      <c r="B35" s="22" t="s">
        <v>91</v>
      </c>
      <c r="C35" s="12">
        <v>12</v>
      </c>
      <c r="D35" s="22">
        <f>SUM(C35+$D$3)</f>
        <v>-30</v>
      </c>
      <c r="E35" s="22">
        <f>SUM(100-D35)</f>
        <v>130</v>
      </c>
      <c r="F35" s="49">
        <f>SUM(E35*0.657)</f>
        <v>85.41</v>
      </c>
      <c r="G35" s="22">
        <v>61</v>
      </c>
      <c r="H35" s="25"/>
      <c r="K35" s="12" t="str">
        <f>'Respect vie'!O36</f>
        <v>Botswana</v>
      </c>
    </row>
    <row r="36" spans="1:11" s="22" customFormat="1" ht="9">
      <c r="A36" s="12" t="str">
        <f>'Respect vie'!A37</f>
        <v>Brésil</v>
      </c>
      <c r="B36" s="22" t="s">
        <v>90</v>
      </c>
      <c r="C36" s="12">
        <v>35.33</v>
      </c>
      <c r="D36" s="22">
        <f>SUM(C36+$D$3)</f>
        <v>-6.670000000000002</v>
      </c>
      <c r="E36" s="22">
        <f>SUM(100-D36)</f>
        <v>106.67</v>
      </c>
      <c r="F36" s="49">
        <f>SUM(E36*0.657)</f>
        <v>70.08219</v>
      </c>
      <c r="G36" s="25">
        <v>38</v>
      </c>
      <c r="H36" s="25"/>
      <c r="I36" s="25" t="s">
        <v>90</v>
      </c>
      <c r="K36" s="12" t="str">
        <f>'Respect vie'!O37</f>
        <v>Brazil</v>
      </c>
    </row>
    <row r="37" spans="1:11" s="22" customFormat="1" ht="9">
      <c r="A37" s="12" t="str">
        <f>'Respect vie'!A38</f>
        <v>Brunéi Darussalam</v>
      </c>
      <c r="B37" s="22" t="s">
        <v>91</v>
      </c>
      <c r="C37" s="12">
        <v>56.2</v>
      </c>
      <c r="D37" s="22">
        <f>SUM(C37+$D$3)</f>
        <v>14.200000000000003</v>
      </c>
      <c r="E37" s="22">
        <f>SUM(100-D37)</f>
        <v>85.8</v>
      </c>
      <c r="F37" s="49">
        <f>SUM(E37*0.657)</f>
        <v>56.3706</v>
      </c>
      <c r="G37" s="22">
        <v>52</v>
      </c>
      <c r="H37" s="25"/>
      <c r="K37" s="12" t="str">
        <f>'Respect vie'!O38</f>
        <v>Brunei Darussalam</v>
      </c>
    </row>
    <row r="38" spans="1:11" s="22" customFormat="1" ht="9">
      <c r="A38" s="12" t="str">
        <f>'Respect vie'!A39</f>
        <v>Bulgarie</v>
      </c>
      <c r="B38" s="22" t="s">
        <v>91</v>
      </c>
      <c r="C38" s="12">
        <v>29</v>
      </c>
      <c r="D38" s="22">
        <f>SUM(C38+$D$3)</f>
        <v>-13</v>
      </c>
      <c r="E38" s="22">
        <f>SUM(100-D38)</f>
        <v>113</v>
      </c>
      <c r="F38" s="49">
        <f>SUM(E38*0.657)</f>
        <v>74.241</v>
      </c>
      <c r="G38" s="22">
        <v>33</v>
      </c>
      <c r="H38" s="25"/>
      <c r="K38" s="12" t="str">
        <f>'Respect vie'!O39</f>
        <v>Bulgaria</v>
      </c>
    </row>
    <row r="39" spans="1:11" s="22" customFormat="1" ht="9">
      <c r="A39" s="12" t="str">
        <f>'Respect vie'!A40</f>
        <v>Burkina Faso</v>
      </c>
      <c r="B39" s="22" t="s">
        <v>91</v>
      </c>
      <c r="C39" s="12">
        <v>23.33</v>
      </c>
      <c r="D39" s="22">
        <f>SUM(C39+$D$3)</f>
        <v>-18.67</v>
      </c>
      <c r="E39" s="22">
        <f>SUM(100-D39)</f>
        <v>118.67</v>
      </c>
      <c r="F39" s="49">
        <f>SUM(E39*0.657)</f>
        <v>77.96619</v>
      </c>
      <c r="G39" s="22">
        <v>30</v>
      </c>
      <c r="H39" s="25"/>
      <c r="K39" s="12" t="str">
        <f>'Respect vie'!O40</f>
        <v>Burkina Faso</v>
      </c>
    </row>
    <row r="40" spans="1:11" s="22" customFormat="1" ht="9">
      <c r="A40" s="12" t="str">
        <f>'Respect vie'!A41</f>
        <v>Burundi</v>
      </c>
      <c r="B40" s="22" t="s">
        <v>90</v>
      </c>
      <c r="C40" s="12">
        <v>57.75</v>
      </c>
      <c r="D40" s="22">
        <f>SUM(C40+$D$3)</f>
        <v>15.75</v>
      </c>
      <c r="E40" s="22">
        <f>SUM(100-D40)</f>
        <v>84.25</v>
      </c>
      <c r="F40" s="49">
        <f>SUM(E40*0.657)</f>
        <v>55.352250000000005</v>
      </c>
      <c r="G40" s="22">
        <v>19</v>
      </c>
      <c r="H40" s="25"/>
      <c r="K40" s="12" t="str">
        <f>'Respect vie'!O41</f>
        <v>Burundi</v>
      </c>
    </row>
    <row r="41" spans="1:11" s="22" customFormat="1" ht="9">
      <c r="A41" s="12" t="str">
        <f>'Respect vie'!A42</f>
        <v>Cambodge</v>
      </c>
      <c r="B41" s="22" t="s">
        <v>90</v>
      </c>
      <c r="C41" s="12">
        <v>55</v>
      </c>
      <c r="D41" s="22">
        <f>SUM(C41+$D$3)</f>
        <v>13</v>
      </c>
      <c r="E41" s="22">
        <f>SUM(100-D41)</f>
        <v>87</v>
      </c>
      <c r="F41" s="49">
        <f>SUM(E41*0.657)</f>
        <v>57.159000000000006</v>
      </c>
      <c r="G41" s="22">
        <v>21</v>
      </c>
      <c r="H41" s="25"/>
      <c r="K41" s="12" t="str">
        <f>'Respect vie'!O42</f>
        <v>Cambodia</v>
      </c>
    </row>
    <row r="42" spans="1:11" s="22" customFormat="1" ht="9">
      <c r="A42" s="12" t="str">
        <f>'Respect vie'!A43</f>
        <v>Cameroun</v>
      </c>
      <c r="B42" s="22" t="s">
        <v>90</v>
      </c>
      <c r="C42" s="12">
        <v>35</v>
      </c>
      <c r="D42" s="22">
        <f>SUM(C42+$D$3)</f>
        <v>-7</v>
      </c>
      <c r="E42" s="22">
        <f>SUM(100-D42)</f>
        <v>107</v>
      </c>
      <c r="F42" s="49">
        <f>SUM(E42*0.657)</f>
        <v>70.299</v>
      </c>
      <c r="G42" s="22">
        <v>25</v>
      </c>
      <c r="H42" s="25"/>
      <c r="K42" s="12" t="str">
        <f>'Respect vie'!O43</f>
        <v>Cameroon</v>
      </c>
    </row>
    <row r="43" spans="1:11" s="22" customFormat="1" ht="9">
      <c r="A43" s="12" t="str">
        <f>'Respect vie'!A44</f>
        <v>Canada</v>
      </c>
      <c r="B43" s="22" t="s">
        <v>90</v>
      </c>
      <c r="C43" s="12">
        <v>-5.67</v>
      </c>
      <c r="D43" s="22">
        <f>SUM(C43+$D$3)</f>
        <v>-47.67</v>
      </c>
      <c r="E43" s="22">
        <f>SUM(100-D43)</f>
        <v>147.67000000000002</v>
      </c>
      <c r="F43" s="49">
        <f>SUM(E43*0.657)</f>
        <v>97.01919000000001</v>
      </c>
      <c r="G43" s="25">
        <v>87</v>
      </c>
      <c r="H43" s="25"/>
      <c r="I43" s="25"/>
      <c r="K43" s="12" t="str">
        <f>'Respect vie'!O44</f>
        <v>Canada</v>
      </c>
    </row>
    <row r="44" spans="1:11" s="22" customFormat="1" ht="9">
      <c r="A44" s="12" t="str">
        <f>'Respect vie'!A45</f>
        <v>Cap-Vert</v>
      </c>
      <c r="B44" s="22" t="s">
        <v>91</v>
      </c>
      <c r="C44" s="12">
        <v>-6</v>
      </c>
      <c r="D44" s="22">
        <f>SUM(C44+$D$3)</f>
        <v>-48</v>
      </c>
      <c r="E44" s="22">
        <f>SUM(100-D44)</f>
        <v>148</v>
      </c>
      <c r="F44" s="49">
        <f>SUM(E44*0.657)</f>
        <v>97.236</v>
      </c>
      <c r="G44" s="25">
        <v>55</v>
      </c>
      <c r="H44" s="25"/>
      <c r="I44" s="25"/>
      <c r="K44" s="12" t="str">
        <f>'Respect vie'!O45</f>
        <v>Cape Verde</v>
      </c>
    </row>
    <row r="45" spans="1:11" s="22" customFormat="1" ht="9">
      <c r="A45" s="12" t="str">
        <f>'Respect vie'!A46</f>
        <v>Chili</v>
      </c>
      <c r="B45" s="22" t="s">
        <v>90</v>
      </c>
      <c r="C45" s="12">
        <v>29</v>
      </c>
      <c r="D45" s="22">
        <f>SUM(C45+$D$3)</f>
        <v>-13</v>
      </c>
      <c r="E45" s="22">
        <f>SUM(100-D45)</f>
        <v>113</v>
      </c>
      <c r="F45" s="49">
        <f>SUM(E45*0.657)</f>
        <v>74.241</v>
      </c>
      <c r="G45" s="25">
        <v>72</v>
      </c>
      <c r="H45" s="25"/>
      <c r="I45" s="25"/>
      <c r="K45" s="12" t="str">
        <f>'Respect vie'!O46</f>
        <v>Chile</v>
      </c>
    </row>
    <row r="46" spans="1:11" s="22" customFormat="1" ht="9">
      <c r="A46" s="12" t="str">
        <f>'Respect vie'!A47</f>
        <v>Chine</v>
      </c>
      <c r="B46" s="22" t="s">
        <v>90</v>
      </c>
      <c r="C46" s="12">
        <v>136</v>
      </c>
      <c r="D46" s="22">
        <f>SUM(C46+$D$3)</f>
        <v>94</v>
      </c>
      <c r="E46" s="22">
        <f>SUM(100-D46)</f>
        <v>6</v>
      </c>
      <c r="F46" s="49">
        <f>SUM(E46*0.657)</f>
        <v>3.942</v>
      </c>
      <c r="G46" s="22">
        <v>36</v>
      </c>
      <c r="H46" s="25"/>
      <c r="K46" s="12" t="str">
        <f>'Respect vie'!O47</f>
        <v>China</v>
      </c>
    </row>
    <row r="47" spans="1:11" s="22" customFormat="1" ht="9">
      <c r="A47" s="12" t="str">
        <f>'Respect vie'!A48</f>
        <v>Chypre</v>
      </c>
      <c r="B47" s="22" t="s">
        <v>91</v>
      </c>
      <c r="C47" s="12">
        <v>-3</v>
      </c>
      <c r="D47" s="22">
        <f>SUM(C47+$D$3)</f>
        <v>-45</v>
      </c>
      <c r="E47" s="22">
        <f>SUM(100-D47)</f>
        <v>145</v>
      </c>
      <c r="F47" s="49">
        <f>SUM(E47*0.657)</f>
        <v>95.265</v>
      </c>
      <c r="G47" s="22">
        <v>63</v>
      </c>
      <c r="H47" s="25"/>
      <c r="K47" s="12" t="str">
        <f>'Respect vie'!O48</f>
        <v>Cyprus</v>
      </c>
    </row>
    <row r="48" spans="1:11" s="22" customFormat="1" ht="9">
      <c r="A48" s="12" t="str">
        <f>'Respect vie'!A49</f>
        <v>Chypre du Nord</v>
      </c>
      <c r="B48" s="22" t="s">
        <v>91</v>
      </c>
      <c r="C48" s="12">
        <v>37</v>
      </c>
      <c r="D48" s="22">
        <f>SUM(C48+$D$3)</f>
        <v>-5</v>
      </c>
      <c r="E48" s="22">
        <f>SUM(100-D48)</f>
        <v>105</v>
      </c>
      <c r="F48" s="49">
        <f>SUM(E48*0.657)</f>
        <v>68.985</v>
      </c>
      <c r="G48" s="25"/>
      <c r="H48" s="25"/>
      <c r="I48" s="25"/>
      <c r="K48" s="12" t="str">
        <f>'Respect vie'!O49</f>
        <v>North cyprus</v>
      </c>
    </row>
    <row r="49" spans="1:11" s="22" customFormat="1" ht="9">
      <c r="A49" s="12" t="str">
        <f>'Respect vie'!A50</f>
        <v>Colombie</v>
      </c>
      <c r="B49" s="22" t="s">
        <v>90</v>
      </c>
      <c r="C49" s="12">
        <v>66.5</v>
      </c>
      <c r="D49" s="22">
        <f>SUM(C49+$D$3)</f>
        <v>24.5</v>
      </c>
      <c r="E49" s="22">
        <f>SUM(100-D49)</f>
        <v>75.5</v>
      </c>
      <c r="F49" s="49">
        <f>SUM(E49*0.657)</f>
        <v>49.603500000000004</v>
      </c>
      <c r="G49" s="25">
        <v>34</v>
      </c>
      <c r="H49" s="25"/>
      <c r="I49" s="25"/>
      <c r="K49" s="12" t="str">
        <f>'Respect vie'!O50</f>
        <v>Colombia</v>
      </c>
    </row>
    <row r="50" spans="1:11" s="22" customFormat="1" ht="9">
      <c r="A50" s="12" t="str">
        <f>'Respect vie'!A51</f>
        <v>Comores</v>
      </c>
      <c r="B50" s="22" t="s">
        <v>91</v>
      </c>
      <c r="C50" s="12">
        <v>13</v>
      </c>
      <c r="D50" s="22">
        <f>SUM(C50+$D$3)</f>
        <v>-29</v>
      </c>
      <c r="E50" s="22">
        <f>SUM(100-D50)</f>
        <v>129</v>
      </c>
      <c r="F50" s="49">
        <f>SUM(E50*0.657)</f>
        <v>84.753</v>
      </c>
      <c r="G50" s="22">
        <v>24</v>
      </c>
      <c r="H50" s="25"/>
      <c r="K50" s="12" t="str">
        <f>'Respect vie'!O51</f>
        <v>Comoros</v>
      </c>
    </row>
    <row r="51" spans="1:11" s="22" customFormat="1" ht="9">
      <c r="A51" s="12" t="str">
        <f>'Respect vie'!A52</f>
        <v>Congo</v>
      </c>
      <c r="B51" s="22" t="s">
        <v>91</v>
      </c>
      <c r="C51" s="12">
        <v>30.38</v>
      </c>
      <c r="D51" s="22">
        <f>SUM(C51+$D$3)</f>
        <v>-11.620000000000001</v>
      </c>
      <c r="E51" s="22">
        <f>SUM(100-D51)</f>
        <v>111.62</v>
      </c>
      <c r="F51" s="49">
        <f>SUM(E51*0.657)</f>
        <v>73.33434000000001</v>
      </c>
      <c r="G51" s="22">
        <v>22</v>
      </c>
      <c r="H51" s="25"/>
      <c r="K51" s="12" t="str">
        <f>'Respect vie'!O52</f>
        <v>Congo</v>
      </c>
    </row>
    <row r="52" spans="1:11" s="22" customFormat="1" ht="23.25">
      <c r="A52" s="12" t="str">
        <f>'Respect vie'!A53</f>
        <v>Corée du Nord (République populaire démocratique de)</v>
      </c>
      <c r="B52" s="22" t="s">
        <v>90</v>
      </c>
      <c r="C52" s="12">
        <v>141</v>
      </c>
      <c r="D52" s="22">
        <f>SUM(C52+$D$3)</f>
        <v>99</v>
      </c>
      <c r="E52" s="22">
        <f>SUM(100-D52)</f>
        <v>1</v>
      </c>
      <c r="F52" s="49">
        <f>SUM(E52*0.657)</f>
        <v>0.657</v>
      </c>
      <c r="G52" s="25">
        <v>10</v>
      </c>
      <c r="H52" s="25"/>
      <c r="I52" s="25"/>
      <c r="K52" s="12" t="str">
        <f>'Respect vie'!O53</f>
        <v>North Korea, Democratic People's Republic of</v>
      </c>
    </row>
    <row r="53" spans="1:11" s="22" customFormat="1" ht="15.75">
      <c r="A53" s="12" t="str">
        <f>'Respect vie'!A54</f>
        <v>Corée du Sud (République de )</v>
      </c>
      <c r="B53" s="22" t="s">
        <v>90</v>
      </c>
      <c r="C53" s="12">
        <v>12.67</v>
      </c>
      <c r="D53" s="22">
        <f>SUM(C53+$D$3)</f>
        <v>-29.33</v>
      </c>
      <c r="E53" s="22">
        <f>SUM(100-D53)</f>
        <v>129.32999999999998</v>
      </c>
      <c r="F53" s="49">
        <f>SUM(E53*0.657)</f>
        <v>84.96981</v>
      </c>
      <c r="G53" s="22">
        <v>54</v>
      </c>
      <c r="H53" s="25"/>
      <c r="K53" s="12" t="str">
        <f>'Respect vie'!O54</f>
        <v>Korea, Republic of</v>
      </c>
    </row>
    <row r="54" spans="1:11" s="22" customFormat="1" ht="9">
      <c r="A54" s="12" t="str">
        <f>'Respect vie'!A55</f>
        <v>Costa Rica</v>
      </c>
      <c r="B54" s="22" t="s">
        <v>91</v>
      </c>
      <c r="C54" s="12">
        <v>-2.25</v>
      </c>
      <c r="D54" s="22">
        <f>SUM(C54+$D$3)</f>
        <v>-44.25</v>
      </c>
      <c r="E54" s="22">
        <f>SUM(100-D54)</f>
        <v>144.25</v>
      </c>
      <c r="F54" s="49">
        <f>SUM(E54*0.657)</f>
        <v>94.77225</v>
      </c>
      <c r="G54" s="22">
        <v>48</v>
      </c>
      <c r="H54" s="25"/>
      <c r="K54" s="12" t="str">
        <f>'Respect vie'!O55</f>
        <v>Costa Rica</v>
      </c>
    </row>
    <row r="55" spans="1:11" s="22" customFormat="1" ht="9">
      <c r="A55" s="12" t="str">
        <f>'Respect vie'!A56</f>
        <v>Côte d'Ivoire</v>
      </c>
      <c r="B55" s="22" t="s">
        <v>90</v>
      </c>
      <c r="C55" s="12">
        <v>83.5</v>
      </c>
      <c r="D55" s="22">
        <f>SUM(C55+$D$3)</f>
        <v>41.5</v>
      </c>
      <c r="E55" s="22">
        <f>SUM(100-D55)</f>
        <v>58.5</v>
      </c>
      <c r="F55" s="49">
        <f>SUM(E55*0.657)</f>
        <v>38.4345</v>
      </c>
      <c r="G55" s="22">
        <v>22</v>
      </c>
      <c r="H55" s="25"/>
      <c r="K55" s="12" t="str">
        <f>'Respect vie'!O56</f>
        <v>Cote d'Ivoire</v>
      </c>
    </row>
    <row r="56" spans="1:11" s="22" customFormat="1" ht="9">
      <c r="A56" s="12" t="str">
        <f>'Respect vie'!A57</f>
        <v>Croatie</v>
      </c>
      <c r="B56" s="22" t="s">
        <v>91</v>
      </c>
      <c r="C56" s="12">
        <v>23.33</v>
      </c>
      <c r="D56" s="22">
        <f>SUM(C56+$D$3)</f>
        <v>-18.67</v>
      </c>
      <c r="E56" s="22">
        <f>SUM(100-D56)</f>
        <v>118.67</v>
      </c>
      <c r="F56" s="49">
        <f>SUM(E56*0.657)</f>
        <v>77.96619</v>
      </c>
      <c r="G56" s="22">
        <v>40</v>
      </c>
      <c r="H56" s="25"/>
      <c r="K56" s="12" t="str">
        <f>'Respect vie'!O57</f>
        <v>Croatia</v>
      </c>
    </row>
    <row r="57" spans="1:11" s="22" customFormat="1" ht="9">
      <c r="A57" s="12" t="str">
        <f>'Respect vie'!A58</f>
        <v>Cuba</v>
      </c>
      <c r="B57" s="22" t="s">
        <v>90</v>
      </c>
      <c r="C57" s="12">
        <v>98.83</v>
      </c>
      <c r="D57" s="22">
        <f>SUM(C57+$D$3)</f>
        <v>56.83</v>
      </c>
      <c r="E57" s="22">
        <f>SUM(100-D57)</f>
        <v>43.17</v>
      </c>
      <c r="F57" s="49">
        <f>SUM(E57*0.657)</f>
        <v>28.36269</v>
      </c>
      <c r="G57" s="22">
        <v>42</v>
      </c>
      <c r="H57" s="25"/>
      <c r="I57" s="25" t="s">
        <v>90</v>
      </c>
      <c r="K57" s="12" t="str">
        <f>'Respect vie'!O58</f>
        <v>Cuba</v>
      </c>
    </row>
    <row r="58" spans="1:11" s="22" customFormat="1" ht="9">
      <c r="A58" s="12" t="str">
        <f>'Respect vie'!A59</f>
        <v>Danemark</v>
      </c>
      <c r="B58" s="22" t="s">
        <v>91</v>
      </c>
      <c r="C58" s="12">
        <v>-5.67</v>
      </c>
      <c r="D58" s="22">
        <f>SUM(C58+$D$3)</f>
        <v>-47.67</v>
      </c>
      <c r="E58" s="22">
        <f>SUM(100-D58)</f>
        <v>147.67000000000002</v>
      </c>
      <c r="F58" s="49">
        <f>SUM(E58*0.657)</f>
        <v>97.01919000000001</v>
      </c>
      <c r="G58" s="25">
        <v>94</v>
      </c>
      <c r="H58" s="25"/>
      <c r="I58" s="25" t="s">
        <v>90</v>
      </c>
      <c r="K58" s="12" t="str">
        <f>'Respect vie'!O59</f>
        <v>Denmark</v>
      </c>
    </row>
    <row r="59" spans="1:11" s="22" customFormat="1" ht="9">
      <c r="A59" s="12" t="str">
        <f>'Respect vie'!A60</f>
        <v>Djibouti</v>
      </c>
      <c r="B59" s="22" t="s">
        <v>91</v>
      </c>
      <c r="C59" s="12">
        <v>83.5</v>
      </c>
      <c r="D59" s="22">
        <f>SUM(C59+$D$3)</f>
        <v>41.5</v>
      </c>
      <c r="E59" s="22">
        <f>SUM(100-D59)</f>
        <v>58.5</v>
      </c>
      <c r="F59" s="49">
        <f>SUM(E59*0.657)</f>
        <v>38.4345</v>
      </c>
      <c r="G59" s="25">
        <v>30</v>
      </c>
      <c r="H59" s="25"/>
      <c r="I59" s="25"/>
      <c r="K59" s="12" t="str">
        <f>'Respect vie'!O60</f>
        <v>Djibouti</v>
      </c>
    </row>
    <row r="60" spans="1:11" s="22" customFormat="1" ht="9">
      <c r="A60" s="12" t="str">
        <f>'Respect vie'!A61</f>
        <v>Dominique</v>
      </c>
      <c r="B60" s="22" t="s">
        <v>91</v>
      </c>
      <c r="C60" s="12">
        <v>0</v>
      </c>
      <c r="D60" s="22">
        <f>SUM(C60+$D$3)</f>
        <v>-42</v>
      </c>
      <c r="E60" s="22">
        <f>SUM(100-D60)</f>
        <v>142</v>
      </c>
      <c r="F60" s="49">
        <f>SUM(E60*0.657)</f>
        <v>93.29400000000001</v>
      </c>
      <c r="G60" s="25">
        <v>52</v>
      </c>
      <c r="H60" s="25"/>
      <c r="I60" s="25"/>
      <c r="K60" s="12" t="str">
        <f>'Respect vie'!O61</f>
        <v>Dominica</v>
      </c>
    </row>
    <row r="61" spans="1:11" s="22" customFormat="1" ht="9">
      <c r="A61" s="12" t="str">
        <f>'Respect vie'!A62</f>
        <v>Égypte</v>
      </c>
      <c r="B61" s="22" t="s">
        <v>90</v>
      </c>
      <c r="C61" s="12">
        <v>97.5</v>
      </c>
      <c r="D61" s="22">
        <f>SUM(C61+$D$3)</f>
        <v>55.5</v>
      </c>
      <c r="E61" s="22">
        <f>SUM(100-D61)</f>
        <v>44.5</v>
      </c>
      <c r="F61" s="49">
        <f>SUM(E61*0.657)</f>
        <v>29.2365</v>
      </c>
      <c r="G61" s="25">
        <v>29</v>
      </c>
      <c r="H61" s="25"/>
      <c r="I61" s="25"/>
      <c r="K61" s="12" t="str">
        <f>'Respect vie'!O62</f>
        <v>Egypt</v>
      </c>
    </row>
    <row r="62" spans="1:11" s="22" customFormat="1" ht="9">
      <c r="A62" s="12" t="str">
        <f>'Respect vie'!A63</f>
        <v>Émirats arabes unis</v>
      </c>
      <c r="B62" s="22" t="s">
        <v>90</v>
      </c>
      <c r="C62" s="12">
        <v>9.3</v>
      </c>
      <c r="D62" s="22">
        <f>SUM(C62+$D$3)</f>
        <v>-32.7</v>
      </c>
      <c r="E62" s="22">
        <f>SUM(100-D62)</f>
        <v>132.7</v>
      </c>
      <c r="F62" s="49">
        <f>SUM(E62*0.657)</f>
        <v>87.1839</v>
      </c>
      <c r="G62" s="25">
        <v>34</v>
      </c>
      <c r="H62" s="25"/>
      <c r="I62" s="25"/>
      <c r="K62" s="12" t="str">
        <f>'Respect vie'!O63</f>
        <v>United Arab Emirates</v>
      </c>
    </row>
    <row r="63" spans="1:11" s="22" customFormat="1" ht="9">
      <c r="A63" s="12" t="str">
        <f>'Respect vie'!A64</f>
        <v>Équateur</v>
      </c>
      <c r="B63" s="22" t="s">
        <v>90</v>
      </c>
      <c r="C63" s="12">
        <v>45</v>
      </c>
      <c r="D63" s="22">
        <f>SUM(C63+$D$3)</f>
        <v>3</v>
      </c>
      <c r="E63" s="22">
        <f>SUM(100-D63)</f>
        <v>97</v>
      </c>
      <c r="F63" s="49">
        <f>SUM(E63*0.657)</f>
        <v>63.729</v>
      </c>
      <c r="G63" s="22">
        <v>68</v>
      </c>
      <c r="H63" s="25"/>
      <c r="K63" s="12" t="str">
        <f>'Respect vie'!O64</f>
        <v>Ecuador</v>
      </c>
    </row>
    <row r="64" spans="1:11" s="22" customFormat="1" ht="9">
      <c r="A64" s="12" t="str">
        <f>'Respect vie'!A65</f>
        <v>Érythrée</v>
      </c>
      <c r="B64" s="22" t="s">
        <v>90</v>
      </c>
      <c r="C64" s="12">
        <v>38</v>
      </c>
      <c r="D64" s="22">
        <f>SUM(C64+$D$3)</f>
        <v>-4</v>
      </c>
      <c r="E64" s="22">
        <f>SUM(100-D64)</f>
        <v>104</v>
      </c>
      <c r="F64" s="49">
        <f>SUM(E64*0.657)</f>
        <v>68.328</v>
      </c>
      <c r="G64" s="22">
        <v>27</v>
      </c>
      <c r="H64" s="25"/>
      <c r="K64" s="12" t="str">
        <f>'Respect vie'!O65</f>
        <v>Eritrea</v>
      </c>
    </row>
    <row r="65" spans="1:11" s="22" customFormat="1" ht="9">
      <c r="A65" s="12" t="str">
        <f>'Respect vie'!A66</f>
        <v>Espagne</v>
      </c>
      <c r="B65" s="22" t="s">
        <v>90</v>
      </c>
      <c r="C65" s="25">
        <v>142</v>
      </c>
      <c r="D65" s="22">
        <f>SUM(C65+$D$3)</f>
        <v>100</v>
      </c>
      <c r="E65" s="22">
        <f>SUM(100-D65)</f>
        <v>0</v>
      </c>
      <c r="F65" s="53">
        <v>0</v>
      </c>
      <c r="G65" s="25">
        <v>25</v>
      </c>
      <c r="H65" s="25"/>
      <c r="I65" s="25" t="s">
        <v>90</v>
      </c>
      <c r="K65" s="12" t="str">
        <f>'Respect vie'!O66</f>
        <v>Spain</v>
      </c>
    </row>
    <row r="66" spans="1:11" s="22" customFormat="1" ht="9">
      <c r="A66" s="12" t="str">
        <f>'Respect vie'!A67</f>
        <v>Estonie</v>
      </c>
      <c r="B66" s="22" t="s">
        <v>90</v>
      </c>
      <c r="C66" s="25">
        <v>9.75</v>
      </c>
      <c r="D66" s="22">
        <f>SUM(C66+$D$3)</f>
        <v>-32.25</v>
      </c>
      <c r="E66" s="22">
        <f>SUM(100-D66)</f>
        <v>132.25</v>
      </c>
      <c r="F66" s="49">
        <f>SUM(E66*0.657)</f>
        <v>86.88825</v>
      </c>
      <c r="G66" s="25">
        <v>62</v>
      </c>
      <c r="H66" s="25"/>
      <c r="I66" s="25"/>
      <c r="K66" s="12" t="str">
        <f>'Respect vie'!O67</f>
        <v>Estonia</v>
      </c>
    </row>
    <row r="67" spans="1:11" s="22" customFormat="1" ht="9">
      <c r="A67" s="12" t="str">
        <f>'Respect vie'!A68</f>
        <v>États-Unis d'Amérique</v>
      </c>
      <c r="B67" s="22" t="s">
        <v>90</v>
      </c>
      <c r="C67" s="12">
        <v>-9</v>
      </c>
      <c r="D67" s="22">
        <f>SUM(C67+$D$3)</f>
        <v>-51</v>
      </c>
      <c r="E67" s="22">
        <f>SUM(100-D67)</f>
        <v>151</v>
      </c>
      <c r="F67" s="49">
        <f>SUM(E67*0.657)</f>
        <v>99.20700000000001</v>
      </c>
      <c r="G67" s="22">
        <v>64</v>
      </c>
      <c r="H67" s="25"/>
      <c r="K67" s="12" t="str">
        <f>'Respect vie'!O68</f>
        <v>United States</v>
      </c>
    </row>
    <row r="68" spans="1:11" s="22" customFormat="1" ht="9">
      <c r="A68" s="12" t="str">
        <f>'Respect vie'!A69</f>
        <v>Éthiopie</v>
      </c>
      <c r="B68" s="22" t="s">
        <v>90</v>
      </c>
      <c r="C68" s="12">
        <v>19</v>
      </c>
      <c r="D68" s="22">
        <f>SUM(C68+$D$3)</f>
        <v>-23</v>
      </c>
      <c r="E68" s="22">
        <f>SUM(100-D68)</f>
        <v>123</v>
      </c>
      <c r="F68" s="49">
        <f>SUM(E68*0.657)</f>
        <v>80.811</v>
      </c>
      <c r="G68" s="25">
        <v>71</v>
      </c>
      <c r="H68" s="25"/>
      <c r="I68" s="25"/>
      <c r="K68" s="12" t="str">
        <f>'Respect vie'!O69</f>
        <v>Ethiopia</v>
      </c>
    </row>
    <row r="69" spans="1:11" s="22" customFormat="1" ht="9">
      <c r="A69" s="12" t="str">
        <f>'Respect vie'!A70</f>
        <v>Fidji</v>
      </c>
      <c r="B69" s="22" t="s">
        <v>90</v>
      </c>
      <c r="C69" s="12">
        <v>56.6</v>
      </c>
      <c r="D69" s="22">
        <f>SUM(C69+$D$3)</f>
        <v>14.600000000000001</v>
      </c>
      <c r="E69" s="22">
        <f>SUM(100-D69)</f>
        <v>85.4</v>
      </c>
      <c r="F69" s="49">
        <f>SUM(E69*0.657)</f>
        <v>56.107800000000005</v>
      </c>
      <c r="G69" s="22">
        <v>27</v>
      </c>
      <c r="H69" s="25"/>
      <c r="K69" s="12" t="str">
        <f>'Respect vie'!O70</f>
        <v>Fiji</v>
      </c>
    </row>
    <row r="70" spans="1:11" s="22" customFormat="1" ht="9">
      <c r="A70" s="12" t="str">
        <f>'Respect vie'!A71</f>
        <v>Finlande</v>
      </c>
      <c r="B70" s="22" t="s">
        <v>90</v>
      </c>
      <c r="C70" s="12">
        <v>55</v>
      </c>
      <c r="D70" s="22">
        <f>SUM(C70+$D$3)</f>
        <v>13</v>
      </c>
      <c r="E70" s="22">
        <f>SUM(100-D70)</f>
        <v>87</v>
      </c>
      <c r="F70" s="49">
        <f>SUM(E70*0.657)</f>
        <v>57.159000000000006</v>
      </c>
      <c r="H70" s="25"/>
      <c r="I70" s="25" t="s">
        <v>90</v>
      </c>
      <c r="K70" s="12" t="str">
        <f>'Respect vie'!O71</f>
        <v>Finland</v>
      </c>
    </row>
    <row r="71" spans="1:11" s="22" customFormat="1" ht="9">
      <c r="A71" s="12" t="str">
        <f>'Respect vie'!A72</f>
        <v>France</v>
      </c>
      <c r="B71" s="22" t="s">
        <v>90</v>
      </c>
      <c r="C71" s="12">
        <v>-10</v>
      </c>
      <c r="D71" s="22">
        <f>SUM(C71+$D$3)</f>
        <v>-52</v>
      </c>
      <c r="E71" s="22">
        <f>SUM(100-D71)</f>
        <v>152</v>
      </c>
      <c r="F71" s="49">
        <f>SUM(E71*0.657)</f>
        <v>99.864</v>
      </c>
      <c r="G71" s="22">
        <v>94</v>
      </c>
      <c r="H71" s="25"/>
      <c r="I71" s="25" t="s">
        <v>90</v>
      </c>
      <c r="K71" s="12" t="str">
        <f>'Respect vie'!O72</f>
        <v>France</v>
      </c>
    </row>
    <row r="72" spans="1:11" s="22" customFormat="1" ht="9">
      <c r="A72" s="12" t="str">
        <f>'Respect vie'!A73</f>
        <v>Gabon</v>
      </c>
      <c r="B72" s="22" t="s">
        <v>90</v>
      </c>
      <c r="C72" s="12">
        <v>9.5</v>
      </c>
      <c r="D72" s="22">
        <f>SUM(C72+$D$3)</f>
        <v>-32.5</v>
      </c>
      <c r="E72" s="22">
        <f>SUM(100-D72)</f>
        <v>132.5</v>
      </c>
      <c r="F72" s="49">
        <f>SUM(E72*0.657)</f>
        <v>87.05250000000001</v>
      </c>
      <c r="G72" s="22">
        <v>70</v>
      </c>
      <c r="H72" s="25"/>
      <c r="K72" s="12" t="str">
        <f>'Respect vie'!O73</f>
        <v>Gabon</v>
      </c>
    </row>
    <row r="73" spans="1:11" s="22" customFormat="1" ht="9">
      <c r="A73" s="12" t="str">
        <f>'Respect vie'!A74</f>
        <v>Gambie</v>
      </c>
      <c r="B73" s="22" t="s">
        <v>91</v>
      </c>
      <c r="C73" s="12">
        <v>36.5</v>
      </c>
      <c r="D73" s="22">
        <f>SUM(C73+$D$3)</f>
        <v>-5.5</v>
      </c>
      <c r="E73" s="22">
        <f>SUM(100-D73)</f>
        <v>105.5</v>
      </c>
      <c r="F73" s="49">
        <f>SUM(E73*0.657)</f>
        <v>69.3135</v>
      </c>
      <c r="G73" s="22">
        <v>30</v>
      </c>
      <c r="H73" s="25"/>
      <c r="K73" s="12" t="str">
        <f>'Respect vie'!O74</f>
        <v>Gambia</v>
      </c>
    </row>
    <row r="74" spans="1:11" s="22" customFormat="1" ht="9">
      <c r="A74" s="12" t="str">
        <f>'Respect vie'!A75</f>
        <v>Géorgie</v>
      </c>
      <c r="B74" s="22" t="s">
        <v>90</v>
      </c>
      <c r="C74" s="12">
        <v>65.5</v>
      </c>
      <c r="D74" s="22">
        <f>SUM(C74+$D$3)</f>
        <v>23.5</v>
      </c>
      <c r="E74" s="22">
        <f>SUM(100-D74)</f>
        <v>76.5</v>
      </c>
      <c r="F74" s="49">
        <f>SUM(E74*0.657)</f>
        <v>50.2605</v>
      </c>
      <c r="G74" s="22">
        <v>35</v>
      </c>
      <c r="H74" s="25"/>
      <c r="K74" s="12" t="str">
        <f>'Respect vie'!O75</f>
        <v>Georgia</v>
      </c>
    </row>
    <row r="75" spans="1:11" s="22" customFormat="1" ht="9">
      <c r="A75" s="12" t="str">
        <f>'Respect vie'!A76</f>
        <v>Ghana</v>
      </c>
      <c r="B75" s="22" t="s">
        <v>90</v>
      </c>
      <c r="C75" s="12">
        <v>38</v>
      </c>
      <c r="D75" s="22">
        <f>SUM(C75+$D$3)</f>
        <v>-4</v>
      </c>
      <c r="E75" s="22">
        <f>SUM(100-D75)</f>
        <v>104</v>
      </c>
      <c r="F75" s="49">
        <f>SUM(E75*0.657)</f>
        <v>68.328</v>
      </c>
      <c r="G75" s="22">
        <v>41</v>
      </c>
      <c r="H75" s="25"/>
      <c r="K75" s="12" t="str">
        <f>'Respect vie'!O76</f>
        <v>Ghana</v>
      </c>
    </row>
    <row r="76" spans="1:11" s="22" customFormat="1" ht="9">
      <c r="A76" s="12" t="str">
        <f>'Respect vie'!A77</f>
        <v>Gibraltar (Royaume-Uni)</v>
      </c>
      <c r="B76" s="22" t="s">
        <v>90</v>
      </c>
      <c r="C76" s="12">
        <v>11</v>
      </c>
      <c r="D76" s="22">
        <f>SUM(C76+$D$3)</f>
        <v>-31</v>
      </c>
      <c r="E76" s="22">
        <f>SUM(100-D76)</f>
        <v>131</v>
      </c>
      <c r="F76" s="49">
        <f>SUM(E76*0.657)</f>
        <v>86.06700000000001</v>
      </c>
      <c r="G76" s="22">
        <v>39</v>
      </c>
      <c r="H76" s="25"/>
      <c r="K76" s="12" t="str">
        <f>'Respect vie'!O77</f>
        <v>Gibraltar</v>
      </c>
    </row>
    <row r="77" spans="1:11" s="22" customFormat="1" ht="9">
      <c r="A77" s="12" t="str">
        <f>'Respect vie'!A78</f>
        <v>Grèce</v>
      </c>
      <c r="B77" s="22" t="s">
        <v>91</v>
      </c>
      <c r="C77" s="12"/>
      <c r="D77" s="22">
        <f>SUM(C77+$D$3)</f>
        <v>-42</v>
      </c>
      <c r="E77" s="22">
        <f>SUM(100-D77)</f>
        <v>142</v>
      </c>
      <c r="F77" s="49"/>
      <c r="H77" s="25"/>
      <c r="I77" s="25" t="s">
        <v>90</v>
      </c>
      <c r="K77" s="12" t="str">
        <f>'Respect vie'!O78</f>
        <v>Greece</v>
      </c>
    </row>
    <row r="78" spans="1:11" s="22" customFormat="1" ht="9">
      <c r="A78" s="12" t="str">
        <f>'Respect vie'!A79</f>
        <v>Grenade</v>
      </c>
      <c r="B78" s="22" t="s">
        <v>91</v>
      </c>
      <c r="C78" s="12">
        <v>24</v>
      </c>
      <c r="D78" s="22">
        <f>SUM(C78+$D$3)</f>
        <v>-18</v>
      </c>
      <c r="E78" s="22">
        <f>SUM(100-D78)</f>
        <v>118</v>
      </c>
      <c r="F78" s="49">
        <f>SUM(E78*0.657)</f>
        <v>77.52600000000001</v>
      </c>
      <c r="G78" s="22">
        <v>34</v>
      </c>
      <c r="H78" s="25"/>
      <c r="K78" s="12" t="str">
        <f>'Respect vie'!O79</f>
        <v>Grenada</v>
      </c>
    </row>
    <row r="79" spans="1:11" s="22" customFormat="1" ht="9">
      <c r="A79" s="12" t="str">
        <f>'Respect vie'!A80</f>
        <v>Groenland (Danmark)</v>
      </c>
      <c r="B79" s="22" t="s">
        <v>91</v>
      </c>
      <c r="C79" s="12">
        <v>0</v>
      </c>
      <c r="D79" s="22">
        <f>SUM(C79+$D$3)</f>
        <v>-42</v>
      </c>
      <c r="E79" s="22">
        <f>SUM(100-D79)</f>
        <v>142</v>
      </c>
      <c r="F79" s="49">
        <f>SUM(E79*0.657)</f>
        <v>93.29400000000001</v>
      </c>
      <c r="G79" s="22">
        <v>35</v>
      </c>
      <c r="H79" s="25"/>
      <c r="K79" s="12" t="str">
        <f>'Respect vie'!O80</f>
        <v>Greenland</v>
      </c>
    </row>
    <row r="80" spans="1:11" s="22" customFormat="1" ht="9">
      <c r="A80" s="12" t="str">
        <f>'Respect vie'!A81</f>
        <v>Guadeloupe (France)</v>
      </c>
      <c r="B80" s="22" t="s">
        <v>91</v>
      </c>
      <c r="C80" s="12"/>
      <c r="D80" s="22">
        <f>SUM(C80+$D$3)</f>
        <v>-42</v>
      </c>
      <c r="E80" s="22">
        <f>SUM(100-D80)</f>
        <v>142</v>
      </c>
      <c r="F80" s="49"/>
      <c r="H80" s="25"/>
      <c r="K80" s="12" t="str">
        <f>'Respect vie'!O81</f>
        <v>Guadeloupe</v>
      </c>
    </row>
    <row r="81" spans="1:11" s="22" customFormat="1" ht="9">
      <c r="A81" s="12" t="str">
        <f>'Respect vie'!A82</f>
        <v>Guatemala</v>
      </c>
      <c r="B81" s="22" t="s">
        <v>91</v>
      </c>
      <c r="C81" s="12"/>
      <c r="D81" s="22">
        <f>SUM(C81+$D$3)</f>
        <v>-42</v>
      </c>
      <c r="E81" s="22">
        <f>SUM(100-D81)</f>
        <v>142</v>
      </c>
      <c r="F81" s="49"/>
      <c r="G81" s="25"/>
      <c r="H81" s="25"/>
      <c r="I81" s="25"/>
      <c r="K81" s="12" t="str">
        <f>'Respect vie'!O82</f>
        <v>Guatemala</v>
      </c>
    </row>
    <row r="82" spans="1:11" s="22" customFormat="1" ht="9">
      <c r="A82" s="12" t="str">
        <f>'Respect vie'!A83</f>
        <v>Guinée</v>
      </c>
      <c r="B82" s="22" t="s">
        <v>90</v>
      </c>
      <c r="C82" s="12">
        <v>35</v>
      </c>
      <c r="D82" s="22">
        <f>SUM(C82+$D$3)</f>
        <v>-7</v>
      </c>
      <c r="E82" s="22">
        <f>SUM(100-D82)</f>
        <v>107</v>
      </c>
      <c r="F82" s="49">
        <f>SUM(E82*0.657)</f>
        <v>70.299</v>
      </c>
      <c r="G82" s="25">
        <v>27</v>
      </c>
      <c r="H82" s="25"/>
      <c r="I82" s="25"/>
      <c r="K82" s="12" t="str">
        <f>'Respect vie'!O83</f>
        <v>Guinea</v>
      </c>
    </row>
    <row r="83" spans="1:11" s="22" customFormat="1" ht="9">
      <c r="A83" s="12" t="str">
        <f>'Respect vie'!A84</f>
        <v>Guinée équatoriale</v>
      </c>
      <c r="B83" s="22" t="s">
        <v>90</v>
      </c>
      <c r="C83" s="12">
        <v>30</v>
      </c>
      <c r="D83" s="22">
        <f>SUM(C83+$D$3)</f>
        <v>-12</v>
      </c>
      <c r="E83" s="22">
        <f>SUM(100-D83)</f>
        <v>112</v>
      </c>
      <c r="F83" s="49">
        <f>SUM(E83*0.657)</f>
        <v>73.584</v>
      </c>
      <c r="G83" s="25">
        <v>21</v>
      </c>
      <c r="H83" s="25"/>
      <c r="I83" s="25"/>
      <c r="K83" s="12" t="str">
        <f>'Respect vie'!O84</f>
        <v>Equatorial Guinea</v>
      </c>
    </row>
    <row r="84" spans="1:11" s="22" customFormat="1" ht="9">
      <c r="A84" s="12" t="str">
        <f>'Respect vie'!A85</f>
        <v>Guinée-Bissau</v>
      </c>
      <c r="B84" s="22" t="s">
        <v>90</v>
      </c>
      <c r="C84" s="12">
        <v>86</v>
      </c>
      <c r="D84" s="22">
        <f>SUM(C84+$D$3)</f>
        <v>44</v>
      </c>
      <c r="E84" s="22">
        <f>SUM(100-D84)</f>
        <v>56</v>
      </c>
      <c r="F84" s="49">
        <f>SUM(E84*0.657)</f>
        <v>36.792</v>
      </c>
      <c r="G84" s="25">
        <v>19</v>
      </c>
      <c r="H84" s="25"/>
      <c r="I84" s="25"/>
      <c r="K84" s="12" t="str">
        <f>'Respect vie'!O85</f>
        <v>Guinea-Bissau </v>
      </c>
    </row>
    <row r="85" spans="1:11" s="22" customFormat="1" ht="9">
      <c r="A85" s="12" t="str">
        <f>'Respect vie'!A86</f>
        <v>Guyana</v>
      </c>
      <c r="B85" s="22" t="s">
        <v>90</v>
      </c>
      <c r="C85" s="12">
        <v>26</v>
      </c>
      <c r="D85" s="22">
        <f>SUM(C85+$D$3)</f>
        <v>-16</v>
      </c>
      <c r="E85" s="22">
        <f>SUM(100-D85)</f>
        <v>116</v>
      </c>
      <c r="F85" s="49">
        <f>SUM(E85*0.657)</f>
        <v>76.212</v>
      </c>
      <c r="G85" s="22">
        <v>22</v>
      </c>
      <c r="H85" s="25"/>
      <c r="K85" s="12" t="str">
        <f>'Respect vie'!O86</f>
        <v>Guyana</v>
      </c>
    </row>
    <row r="86" spans="1:11" s="22" customFormat="1" ht="9">
      <c r="A86" s="12" t="str">
        <f>'Respect vie'!A87</f>
        <v>Guyane française (France)</v>
      </c>
      <c r="B86" s="22" t="s">
        <v>91</v>
      </c>
      <c r="C86" s="12">
        <v>19.5</v>
      </c>
      <c r="D86" s="22">
        <f>SUM(C86+$D$3)</f>
        <v>-22.5</v>
      </c>
      <c r="E86" s="22">
        <f>SUM(100-D86)</f>
        <v>122.5</v>
      </c>
      <c r="F86" s="49">
        <f>SUM(E86*0.657)</f>
        <v>80.4825</v>
      </c>
      <c r="G86" s="22">
        <v>25</v>
      </c>
      <c r="H86" s="25"/>
      <c r="K86" s="12" t="str">
        <f>'Respect vie'!O87</f>
        <v>French Guiana</v>
      </c>
    </row>
    <row r="87" spans="1:11" s="22" customFormat="1" ht="9">
      <c r="A87" s="12" t="str">
        <f>'Respect vie'!A88</f>
        <v>Haïti</v>
      </c>
      <c r="B87" s="22" t="s">
        <v>91</v>
      </c>
      <c r="C87" s="12"/>
      <c r="D87" s="22">
        <f>SUM(C87+$D$3)</f>
        <v>-42</v>
      </c>
      <c r="E87" s="22">
        <f>SUM(100-D87)</f>
        <v>142</v>
      </c>
      <c r="F87" s="49"/>
      <c r="G87" s="25"/>
      <c r="H87" s="25"/>
      <c r="I87" s="25"/>
      <c r="K87" s="12" t="str">
        <f>'Respect vie'!O88</f>
        <v>Haiti</v>
      </c>
    </row>
    <row r="88" spans="1:11" s="22" customFormat="1" ht="9">
      <c r="A88" s="12" t="str">
        <f>'Respect vie'!A89</f>
        <v>Honduras</v>
      </c>
      <c r="B88" s="22" t="s">
        <v>91</v>
      </c>
      <c r="C88" s="12">
        <v>15.67</v>
      </c>
      <c r="D88" s="22">
        <f>SUM(C88+$D$3)</f>
        <v>-26.33</v>
      </c>
      <c r="E88" s="22">
        <f>SUM(100-D88)</f>
        <v>126.33</v>
      </c>
      <c r="F88" s="49">
        <f>SUM(E88*0.657)</f>
        <v>82.99881</v>
      </c>
      <c r="G88" s="25">
        <v>18</v>
      </c>
      <c r="H88" s="25"/>
      <c r="I88" s="25"/>
      <c r="K88" s="12" t="str">
        <f>'Respect vie'!O89</f>
        <v>Honduras</v>
      </c>
    </row>
    <row r="89" spans="1:11" s="22" customFormat="1" ht="30.75">
      <c r="A89" s="12" t="str">
        <f>'Respect vie'!A90</f>
        <v>Hong Kong région administrative spéciale de Chine</v>
      </c>
      <c r="B89" s="22" t="s">
        <v>90</v>
      </c>
      <c r="C89" s="12">
        <v>61</v>
      </c>
      <c r="D89" s="22">
        <f>SUM(C89+$D$3)</f>
        <v>19</v>
      </c>
      <c r="E89" s="22">
        <f>SUM(100-D89)</f>
        <v>81</v>
      </c>
      <c r="F89" s="49">
        <f>SUM(E89*0.657)</f>
        <v>53.217</v>
      </c>
      <c r="G89" s="25">
        <v>26</v>
      </c>
      <c r="H89" s="25"/>
      <c r="I89" s="25"/>
      <c r="K89" s="12" t="str">
        <f>'Respect vie'!O90</f>
        <v>Hong Kong, China Special Administrative Region</v>
      </c>
    </row>
    <row r="90" spans="1:11" s="22" customFormat="1" ht="9">
      <c r="A90" s="12" t="str">
        <f>'Respect vie'!A91</f>
        <v>Hongrie</v>
      </c>
      <c r="B90" s="22" t="s">
        <v>90</v>
      </c>
      <c r="C90" s="12">
        <v>17</v>
      </c>
      <c r="D90" s="22">
        <f>SUM(C90+$D$3)</f>
        <v>-25</v>
      </c>
      <c r="E90" s="22">
        <f>SUM(100-D90)</f>
        <v>125</v>
      </c>
      <c r="F90" s="49">
        <f>SUM(E90*0.657)</f>
        <v>82.125</v>
      </c>
      <c r="G90" s="25">
        <v>84</v>
      </c>
      <c r="H90" s="25"/>
      <c r="I90" s="25" t="s">
        <v>90</v>
      </c>
      <c r="K90" s="12" t="str">
        <f>'Respect vie'!O91</f>
        <v>Hungary</v>
      </c>
    </row>
    <row r="91" spans="1:11" s="22" customFormat="1" ht="15.75">
      <c r="A91" s="12" t="str">
        <f>'Respect vie'!A92</f>
        <v>Îles Caïmanes (Royaume-Uni)</v>
      </c>
      <c r="B91" s="22" t="s">
        <v>91</v>
      </c>
      <c r="C91" s="12">
        <v>10</v>
      </c>
      <c r="D91" s="22">
        <f>SUM(C91+$D$3)</f>
        <v>-32</v>
      </c>
      <c r="E91" s="22">
        <f>SUM(100-D91)</f>
        <v>132</v>
      </c>
      <c r="F91" s="49">
        <f>SUM(E91*0.657)</f>
        <v>86.724</v>
      </c>
      <c r="H91" s="25"/>
      <c r="K91" s="12" t="str">
        <f>'Respect vie'!O92</f>
        <v>Cayman Islands</v>
      </c>
    </row>
    <row r="92" spans="1:11" s="22" customFormat="1" ht="9" customHeight="1">
      <c r="A92" s="12" t="str">
        <f>'Respect vie'!A93</f>
        <v>Îles Cook (Nouvelle-Zélande)</v>
      </c>
      <c r="B92" s="22" t="s">
        <v>91</v>
      </c>
      <c r="C92" s="12"/>
      <c r="D92" s="22">
        <f>SUM(C92+$D$3)</f>
        <v>-42</v>
      </c>
      <c r="E92" s="22">
        <f>SUM(100-D92)</f>
        <v>142</v>
      </c>
      <c r="F92" s="49"/>
      <c r="H92" s="25"/>
      <c r="K92" s="12" t="str">
        <f>'Respect vie'!O93</f>
        <v>Cook Islands</v>
      </c>
    </row>
    <row r="93" spans="1:11" s="22" customFormat="1" ht="15.75">
      <c r="A93" s="12" t="str">
        <f>'Respect vie'!A94</f>
        <v>Îles Falkland (Malvinas) (Royaume-Uni)</v>
      </c>
      <c r="B93" s="22" t="s">
        <v>91</v>
      </c>
      <c r="C93" s="12"/>
      <c r="D93" s="22">
        <f>SUM(C93+$D$3)</f>
        <v>-42</v>
      </c>
      <c r="E93" s="22">
        <f>SUM(100-D93)</f>
        <v>142</v>
      </c>
      <c r="F93" s="49"/>
      <c r="H93" s="25"/>
      <c r="K93" s="12" t="str">
        <f>'Respect vie'!O94</f>
        <v>Falkland Islands (Malvinas)</v>
      </c>
    </row>
    <row r="94" spans="1:11" s="22" customFormat="1" ht="9">
      <c r="A94" s="12" t="str">
        <f>'Respect vie'!A95</f>
        <v>Îles Féroé (Danmark)</v>
      </c>
      <c r="B94" s="22" t="s">
        <v>91</v>
      </c>
      <c r="C94" s="12"/>
      <c r="D94" s="22">
        <f>SUM(C94+$D$3)</f>
        <v>-42</v>
      </c>
      <c r="E94" s="22">
        <f>SUM(100-D94)</f>
        <v>142</v>
      </c>
      <c r="F94" s="49"/>
      <c r="H94" s="25"/>
      <c r="K94" s="12" t="str">
        <f>'Respect vie'!O95</f>
        <v>Faeroe Islands</v>
      </c>
    </row>
    <row r="95" spans="1:11" s="22" customFormat="1" ht="9">
      <c r="A95" s="12" t="str">
        <f>'Respect vie'!A96</f>
        <v>Îles Marshall</v>
      </c>
      <c r="B95" s="22" t="s">
        <v>91</v>
      </c>
      <c r="C95" s="12"/>
      <c r="D95" s="22">
        <f>SUM(C95+$D$3)</f>
        <v>-42</v>
      </c>
      <c r="E95" s="22">
        <f>SUM(100-D95)</f>
        <v>142</v>
      </c>
      <c r="F95" s="49">
        <f>SUM(E95*0.657)</f>
        <v>93.29400000000001</v>
      </c>
      <c r="H95" s="25"/>
      <c r="K95" s="12" t="str">
        <f>'Respect vie'!O96</f>
        <v>Marshall Islands</v>
      </c>
    </row>
    <row r="96" spans="1:11" s="22" customFormat="1" ht="9">
      <c r="A96" s="12" t="str">
        <f>'Respect vie'!A97</f>
        <v>Îles Salomon</v>
      </c>
      <c r="B96" s="22" t="s">
        <v>91</v>
      </c>
      <c r="C96" s="12"/>
      <c r="D96" s="22">
        <f>SUM(C96+$D$3)</f>
        <v>-42</v>
      </c>
      <c r="E96" s="22">
        <f>SUM(100-D96)</f>
        <v>142</v>
      </c>
      <c r="F96" s="49"/>
      <c r="H96" s="25"/>
      <c r="K96" s="12" t="str">
        <f>'Respect vie'!O97</f>
        <v>Solomon Islands</v>
      </c>
    </row>
    <row r="97" spans="1:11" s="22" customFormat="1" ht="15.75">
      <c r="A97" s="12" t="str">
        <f>'Respect vie'!A98</f>
        <v>Îles Turques et Caïques (Royaume-Uni)</v>
      </c>
      <c r="B97" s="22" t="s">
        <v>91</v>
      </c>
      <c r="C97" s="12"/>
      <c r="D97" s="22">
        <f>SUM(C97+$D$3)</f>
        <v>-42</v>
      </c>
      <c r="E97" s="22">
        <f>SUM(100-D97)</f>
        <v>142</v>
      </c>
      <c r="F97" s="49"/>
      <c r="G97" s="22">
        <v>27</v>
      </c>
      <c r="H97" s="25"/>
      <c r="K97" s="12" t="str">
        <f>'Respect vie'!O98</f>
        <v>Turks and Caicos Islands</v>
      </c>
    </row>
    <row r="98" spans="1:11" s="22" customFormat="1" ht="15.75">
      <c r="A98" s="12" t="str">
        <f>'Respect vie'!A99</f>
        <v>Îles Vierges britanniques (Royaume-Uni)</v>
      </c>
      <c r="B98" s="22" t="s">
        <v>91</v>
      </c>
      <c r="C98" s="12"/>
      <c r="D98" s="22">
        <f>SUM(C98+$D$3)</f>
        <v>-42</v>
      </c>
      <c r="E98" s="22">
        <f>SUM(100-D98)</f>
        <v>142</v>
      </c>
      <c r="F98" s="49"/>
      <c r="H98" s="25"/>
      <c r="K98" s="12" t="str">
        <f>'Respect vie'!O99</f>
        <v>British Virgin Islands</v>
      </c>
    </row>
    <row r="99" spans="1:11" s="22" customFormat="1" ht="15.75">
      <c r="A99" s="12" t="str">
        <f>'Respect vie'!A100</f>
        <v>Îles Wallis et Futuna (France)</v>
      </c>
      <c r="B99" s="22" t="s">
        <v>91</v>
      </c>
      <c r="C99" s="12">
        <v>0</v>
      </c>
      <c r="D99" s="22">
        <f>SUM(C99+$D$3)</f>
        <v>-42</v>
      </c>
      <c r="E99" s="22">
        <f>SUM(100-D99)</f>
        <v>142</v>
      </c>
      <c r="F99" s="49">
        <f>SUM(E99*0.657)</f>
        <v>93.29400000000001</v>
      </c>
      <c r="H99" s="25"/>
      <c r="K99" s="12" t="str">
        <f>'Respect vie'!O100</f>
        <v>Wallis and Futuna Islands</v>
      </c>
    </row>
    <row r="100" spans="1:11" s="22" customFormat="1" ht="9">
      <c r="A100" s="12" t="str">
        <f>'Respect vie'!A101</f>
        <v>Inde</v>
      </c>
      <c r="B100" s="22" t="s">
        <v>91</v>
      </c>
      <c r="C100" s="12"/>
      <c r="D100" s="22">
        <f>SUM(C100+$D$3)</f>
        <v>-42</v>
      </c>
      <c r="E100" s="22">
        <f>SUM(100-D100)</f>
        <v>142</v>
      </c>
      <c r="F100" s="49"/>
      <c r="H100" s="25"/>
      <c r="K100" s="12" t="str">
        <f>'Respect vie'!O101</f>
        <v>India</v>
      </c>
    </row>
    <row r="101" spans="1:11" s="22" customFormat="1" ht="9">
      <c r="A101" s="12" t="str">
        <f>'Respect vie'!A102</f>
        <v>Indonésie</v>
      </c>
      <c r="B101" s="22" t="s">
        <v>90</v>
      </c>
      <c r="C101" s="12">
        <v>58</v>
      </c>
      <c r="D101" s="22">
        <f>SUM(C101+$D$3)</f>
        <v>16</v>
      </c>
      <c r="E101" s="22">
        <f>SUM(100-D101)</f>
        <v>84</v>
      </c>
      <c r="F101" s="49">
        <f>SUM(E101*0.657)</f>
        <v>55.188</v>
      </c>
      <c r="G101" s="22">
        <v>31</v>
      </c>
      <c r="H101" s="25"/>
      <c r="K101" s="12" t="str">
        <f>'Respect vie'!O102</f>
        <v>Indonesia</v>
      </c>
    </row>
    <row r="102" spans="1:11" s="22" customFormat="1" ht="15.75">
      <c r="A102" s="12" t="str">
        <f>'Respect vie'!A103</f>
        <v>Iran (République islamique d')</v>
      </c>
      <c r="B102" s="22" t="s">
        <v>90</v>
      </c>
      <c r="C102" s="12">
        <v>68</v>
      </c>
      <c r="D102" s="22">
        <f>SUM(C102+$D$3)</f>
        <v>26</v>
      </c>
      <c r="E102" s="22">
        <f>SUM(100-D102)</f>
        <v>74</v>
      </c>
      <c r="F102" s="49">
        <f>SUM(E102*0.657)</f>
        <v>48.618</v>
      </c>
      <c r="G102" s="22">
        <v>30</v>
      </c>
      <c r="H102" s="25"/>
      <c r="K102" s="12" t="str">
        <f>'Respect vie'!O103</f>
        <v>Iran (Islamic Republic of)</v>
      </c>
    </row>
    <row r="103" spans="1:11" s="22" customFormat="1" ht="9">
      <c r="A103" s="12" t="str">
        <f>'Respect vie'!A104</f>
        <v>Iraq</v>
      </c>
      <c r="B103" s="22" t="s">
        <v>90</v>
      </c>
      <c r="C103" s="12">
        <v>136.6</v>
      </c>
      <c r="D103" s="22">
        <f>SUM(C103+$D$3)</f>
        <v>94.6</v>
      </c>
      <c r="E103" s="22">
        <f>SUM(100-D103)</f>
        <v>5.400000000000006</v>
      </c>
      <c r="F103" s="49">
        <f>SUM(E103*0.657)</f>
        <v>3.547800000000004</v>
      </c>
      <c r="G103" s="22">
        <v>27</v>
      </c>
      <c r="H103" s="25"/>
      <c r="K103" s="12" t="str">
        <f>'Respect vie'!O104</f>
        <v>Iraq</v>
      </c>
    </row>
    <row r="104" spans="1:11" s="22" customFormat="1" ht="9">
      <c r="A104" s="12" t="str">
        <f>'Respect vie'!A105</f>
        <v>Irlande</v>
      </c>
      <c r="B104" s="22" t="s">
        <v>90</v>
      </c>
      <c r="C104" s="12">
        <v>75.36</v>
      </c>
      <c r="D104" s="22">
        <f>SUM(C104+$D$3)</f>
        <v>33.36</v>
      </c>
      <c r="E104" s="22">
        <f>SUM(100-D104)</f>
        <v>66.64</v>
      </c>
      <c r="F104" s="49">
        <f>SUM(E104*0.657)</f>
        <v>43.78248</v>
      </c>
      <c r="G104" s="22">
        <v>18</v>
      </c>
      <c r="H104" s="25"/>
      <c r="K104" s="12" t="str">
        <f>'Respect vie'!O105</f>
        <v>Ireland</v>
      </c>
    </row>
    <row r="105" spans="1:11" s="22" customFormat="1" ht="9">
      <c r="A105" s="12" t="str">
        <f>'Respect vie'!A106</f>
        <v>Islande</v>
      </c>
      <c r="B105" s="22" t="s">
        <v>91</v>
      </c>
      <c r="C105" s="12">
        <v>-4</v>
      </c>
      <c r="D105" s="22">
        <f>SUM(C105+$D$3)</f>
        <v>-46</v>
      </c>
      <c r="E105" s="22">
        <f>SUM(100-D105)</f>
        <v>146</v>
      </c>
      <c r="F105" s="49">
        <f>SUM(E105*0.657)</f>
        <v>95.922</v>
      </c>
      <c r="G105" s="22">
        <v>75</v>
      </c>
      <c r="H105" s="25"/>
      <c r="K105" s="12" t="str">
        <f>'Respect vie'!O106</f>
        <v>Iceland</v>
      </c>
    </row>
    <row r="106" spans="1:11" s="22" customFormat="1" ht="9">
      <c r="A106" s="12" t="str">
        <f>'Respect vie'!A107</f>
        <v>Israël</v>
      </c>
      <c r="B106" s="22" t="s">
        <v>91</v>
      </c>
      <c r="C106" s="12">
        <v>-7</v>
      </c>
      <c r="D106" s="22">
        <f>SUM(C106+$D$3)</f>
        <v>-49</v>
      </c>
      <c r="E106" s="22">
        <f>SUM(100-D106)</f>
        <v>149</v>
      </c>
      <c r="F106" s="49">
        <f>SUM(E106*0.657)</f>
        <v>97.893</v>
      </c>
      <c r="G106" s="22">
        <v>83</v>
      </c>
      <c r="H106" s="25"/>
      <c r="K106" s="12" t="str">
        <f>'Respect vie'!O107</f>
        <v>Israel</v>
      </c>
    </row>
    <row r="107" spans="1:11" s="22" customFormat="1" ht="9">
      <c r="A107" s="12" t="str">
        <f>'Respect vie'!A108</f>
        <v>Italie</v>
      </c>
      <c r="B107" s="22" t="s">
        <v>90</v>
      </c>
      <c r="C107" s="12">
        <v>59</v>
      </c>
      <c r="D107" s="22">
        <f>SUM(C107+$D$3)</f>
        <v>17</v>
      </c>
      <c r="E107" s="22">
        <f>SUM(100-D107)</f>
        <v>83</v>
      </c>
      <c r="F107" s="49">
        <f>SUM(E107*0.657)</f>
        <v>54.531000000000006</v>
      </c>
      <c r="G107" s="22">
        <v>58</v>
      </c>
      <c r="H107" s="25"/>
      <c r="I107" s="25" t="s">
        <v>90</v>
      </c>
      <c r="K107" s="12" t="str">
        <f>'Respect vie'!O108</f>
        <v>Italy</v>
      </c>
    </row>
    <row r="108" spans="1:11" s="22" customFormat="1" ht="9">
      <c r="A108" s="12" t="str">
        <f>'Respect vie'!A109</f>
        <v>Jamaïque</v>
      </c>
      <c r="B108" s="22" t="s">
        <v>90</v>
      </c>
      <c r="C108" s="25">
        <v>19.67</v>
      </c>
      <c r="D108" s="22">
        <f>SUM(C108+$D$3)</f>
        <v>-22.33</v>
      </c>
      <c r="E108" s="22">
        <f>SUM(100-D108)</f>
        <v>122.33</v>
      </c>
      <c r="F108" s="49">
        <f>SUM(E108*0.657)</f>
        <v>80.37081</v>
      </c>
      <c r="G108" s="25">
        <v>39</v>
      </c>
      <c r="H108" s="25"/>
      <c r="I108" s="25"/>
      <c r="K108" s="12" t="str">
        <f>'Respect vie'!O109</f>
        <v>Jamaica</v>
      </c>
    </row>
    <row r="109" spans="1:11" s="22" customFormat="1" ht="9">
      <c r="A109" s="12" t="str">
        <f>'Respect vie'!A110</f>
        <v>Japon</v>
      </c>
      <c r="B109" s="22" t="s">
        <v>90</v>
      </c>
      <c r="C109" s="12">
        <v>-3</v>
      </c>
      <c r="D109" s="22">
        <f>SUM(C109+$D$3)</f>
        <v>-45</v>
      </c>
      <c r="E109" s="22">
        <f>SUM(100-D109)</f>
        <v>145</v>
      </c>
      <c r="F109" s="49">
        <f>SUM(E109*0.657)</f>
        <v>95.265</v>
      </c>
      <c r="G109" s="22">
        <v>33</v>
      </c>
      <c r="H109" s="25"/>
      <c r="K109" s="12" t="str">
        <f>'Respect vie'!O110</f>
        <v>Japan</v>
      </c>
    </row>
    <row r="110" spans="1:11" s="22" customFormat="1" ht="9">
      <c r="A110" s="12" t="str">
        <f>'Respect vie'!A111</f>
        <v>Jordanie</v>
      </c>
      <c r="B110" s="22" t="s">
        <v>90</v>
      </c>
      <c r="C110" s="12">
        <v>-1</v>
      </c>
      <c r="D110" s="22">
        <f>SUM(C110+$D$3)</f>
        <v>-43</v>
      </c>
      <c r="E110" s="22">
        <f>SUM(100-D110)</f>
        <v>143</v>
      </c>
      <c r="F110" s="49">
        <f>SUM(E110*0.657)</f>
        <v>93.95100000000001</v>
      </c>
      <c r="G110" s="22">
        <v>80</v>
      </c>
      <c r="H110" s="25"/>
      <c r="K110" s="12" t="str">
        <f>'Respect vie'!O111</f>
        <v>Jordan</v>
      </c>
    </row>
    <row r="111" spans="1:11" s="22" customFormat="1" ht="9">
      <c r="A111" s="12" t="str">
        <f>'Respect vie'!A112</f>
        <v>Kazakhstan</v>
      </c>
      <c r="B111" s="22" t="s">
        <v>90</v>
      </c>
      <c r="C111" s="12">
        <v>56.8</v>
      </c>
      <c r="D111" s="22">
        <f>SUM(C111+$D$3)</f>
        <v>14.799999999999997</v>
      </c>
      <c r="E111" s="22">
        <f>SUM(100-D111)</f>
        <v>85.2</v>
      </c>
      <c r="F111" s="49">
        <f>SUM(E111*0.657)</f>
        <v>55.976400000000005</v>
      </c>
      <c r="G111" s="22">
        <v>45</v>
      </c>
      <c r="H111" s="25"/>
      <c r="K111" s="12" t="str">
        <f>'Respect vie'!O112</f>
        <v>Kazakhstan</v>
      </c>
    </row>
    <row r="112" spans="1:11" s="22" customFormat="1" ht="9">
      <c r="A112" s="12" t="str">
        <f>'Respect vie'!A113</f>
        <v>Kenya</v>
      </c>
      <c r="B112" s="22" t="s">
        <v>91</v>
      </c>
      <c r="C112" s="12">
        <v>77.5</v>
      </c>
      <c r="D112" s="22">
        <f>SUM(C112+$D$3)</f>
        <v>35.5</v>
      </c>
      <c r="E112" s="22">
        <f>SUM(100-D112)</f>
        <v>64.5</v>
      </c>
      <c r="F112" s="49">
        <f>SUM(E112*0.657)</f>
        <v>42.3765</v>
      </c>
      <c r="G112" s="25">
        <v>27</v>
      </c>
      <c r="H112" s="25"/>
      <c r="I112" s="25" t="s">
        <v>90</v>
      </c>
      <c r="K112" s="12" t="str">
        <f>'Respect vie'!O113</f>
        <v>Kenya</v>
      </c>
    </row>
    <row r="113" spans="1:11" s="22" customFormat="1" ht="9">
      <c r="A113" s="12" t="str">
        <f>'Respect vie'!A114</f>
        <v>Kirghizistan</v>
      </c>
      <c r="B113" s="22" t="s">
        <v>90</v>
      </c>
      <c r="C113" s="12">
        <v>29.5</v>
      </c>
      <c r="D113" s="22">
        <f>SUM(C113+$D$3)</f>
        <v>-12.5</v>
      </c>
      <c r="E113" s="22">
        <f>SUM(100-D113)</f>
        <v>112.5</v>
      </c>
      <c r="F113" s="49">
        <f>SUM(E113*0.657)</f>
        <v>73.91250000000001</v>
      </c>
      <c r="G113" s="22">
        <v>22</v>
      </c>
      <c r="H113" s="25"/>
      <c r="K113" s="12" t="str">
        <f>'Respect vie'!O114</f>
        <v>Kyrgyzstan</v>
      </c>
    </row>
    <row r="114" spans="1:11" s="22" customFormat="1" ht="9">
      <c r="A114" s="12" t="str">
        <f>'Respect vie'!A115</f>
        <v>Kiribati</v>
      </c>
      <c r="B114" s="22" t="s">
        <v>90</v>
      </c>
      <c r="C114" s="12">
        <v>40</v>
      </c>
      <c r="D114" s="22">
        <f>SUM(C114+$D$3)</f>
        <v>-2</v>
      </c>
      <c r="E114" s="22">
        <f>SUM(100-D114)</f>
        <v>102</v>
      </c>
      <c r="F114" s="49">
        <f>SUM(E114*0.657)</f>
        <v>67.01400000000001</v>
      </c>
      <c r="G114" s="22">
        <v>21</v>
      </c>
      <c r="H114" s="25"/>
      <c r="K114" s="12" t="str">
        <f>'Respect vie'!O115</f>
        <v>Kiribati</v>
      </c>
    </row>
    <row r="115" spans="1:11" s="22" customFormat="1" ht="9">
      <c r="A115" s="12" t="str">
        <f>'Respect vie'!A116</f>
        <v>Kosovo</v>
      </c>
      <c r="B115" s="22" t="s">
        <v>91</v>
      </c>
      <c r="C115" s="12"/>
      <c r="D115" s="22">
        <f>SUM(C115+$D$3)</f>
        <v>-42</v>
      </c>
      <c r="E115" s="22">
        <f>SUM(100-D115)</f>
        <v>142</v>
      </c>
      <c r="F115" s="49"/>
      <c r="G115" s="22">
        <v>31</v>
      </c>
      <c r="H115" s="25"/>
      <c r="K115" s="12" t="str">
        <f>'Respect vie'!O116</f>
        <v>Kosovo</v>
      </c>
    </row>
    <row r="116" spans="1:11" s="22" customFormat="1" ht="9">
      <c r="A116" s="12" t="str">
        <f>'Respect vie'!A117</f>
        <v>Koweït</v>
      </c>
      <c r="B116" s="22" t="s">
        <v>90</v>
      </c>
      <c r="C116" s="12">
        <v>30</v>
      </c>
      <c r="D116" s="22">
        <f>SUM(C116+$D$3)</f>
        <v>-12</v>
      </c>
      <c r="E116" s="22">
        <f>SUM(100-D116)</f>
        <v>112</v>
      </c>
      <c r="F116" s="49">
        <f>SUM(E116*0.657)</f>
        <v>73.584</v>
      </c>
      <c r="G116" s="22">
        <v>29</v>
      </c>
      <c r="H116" s="25"/>
      <c r="K116" s="12" t="str">
        <f>'Respect vie'!O117</f>
        <v>Kuwait</v>
      </c>
    </row>
    <row r="117" spans="1:11" s="22" customFormat="1" ht="15.75">
      <c r="A117" s="12" t="str">
        <f>'Respect vie'!A118</f>
        <v>Laos (République démocratique populaire)</v>
      </c>
      <c r="B117" s="22" t="s">
        <v>90</v>
      </c>
      <c r="C117" s="12">
        <v>28</v>
      </c>
      <c r="D117" s="22">
        <f>SUM(C117+$D$3)</f>
        <v>-14</v>
      </c>
      <c r="E117" s="22">
        <f>SUM(100-D117)</f>
        <v>114</v>
      </c>
      <c r="F117" s="49">
        <f>SUM(E117*0.657)</f>
        <v>74.898</v>
      </c>
      <c r="G117" s="22">
        <v>46</v>
      </c>
      <c r="H117" s="25"/>
      <c r="K117" s="12" t="str">
        <f>'Respect vie'!O118</f>
        <v>Lao People's Democratic Republic</v>
      </c>
    </row>
    <row r="118" spans="1:11" s="22" customFormat="1" ht="9">
      <c r="A118" s="12" t="str">
        <f>'Respect vie'!A119</f>
        <v>Lesotho</v>
      </c>
      <c r="B118" s="22" t="s">
        <v>90</v>
      </c>
      <c r="C118" s="12">
        <v>89</v>
      </c>
      <c r="D118" s="22">
        <f>SUM(C118+$D$3)</f>
        <v>47</v>
      </c>
      <c r="E118" s="22">
        <f>SUM(100-D118)</f>
        <v>53</v>
      </c>
      <c r="F118" s="49">
        <f>SUM(E118*0.657)</f>
        <v>34.821</v>
      </c>
      <c r="G118" s="22">
        <v>22</v>
      </c>
      <c r="H118" s="25"/>
      <c r="K118" s="12" t="str">
        <f>'Respect vie'!O119</f>
        <v>Lesotho</v>
      </c>
    </row>
    <row r="119" spans="1:11" s="22" customFormat="1" ht="9">
      <c r="A119" s="12" t="str">
        <f>'Respect vie'!A120</f>
        <v>Lettonie</v>
      </c>
      <c r="B119" s="22" t="s">
        <v>91</v>
      </c>
      <c r="C119" s="12">
        <v>21</v>
      </c>
      <c r="D119" s="22">
        <f>SUM(C119+$D$3)</f>
        <v>-21</v>
      </c>
      <c r="E119" s="22">
        <f>SUM(100-D119)</f>
        <v>121</v>
      </c>
      <c r="F119" s="49">
        <f>SUM(E119*0.657)</f>
        <v>79.497</v>
      </c>
      <c r="G119" s="22">
        <v>35</v>
      </c>
      <c r="H119" s="25"/>
      <c r="K119" s="12" t="str">
        <f>'Respect vie'!O120</f>
        <v>Latvia</v>
      </c>
    </row>
    <row r="120" spans="1:11" s="22" customFormat="1" ht="9">
      <c r="A120" s="12" t="str">
        <f>'Respect vie'!A121</f>
        <v>Liban</v>
      </c>
      <c r="B120" s="22" t="s">
        <v>91</v>
      </c>
      <c r="C120" s="12">
        <v>15</v>
      </c>
      <c r="D120" s="22">
        <f>SUM(C120+$D$3)</f>
        <v>-27</v>
      </c>
      <c r="E120" s="22">
        <f>SUM(100-D120)</f>
        <v>127</v>
      </c>
      <c r="F120" s="49">
        <f>SUM(E120*0.657)</f>
        <v>83.43900000000001</v>
      </c>
      <c r="H120" s="25"/>
      <c r="K120" s="12" t="str">
        <f>'Respect vie'!O121</f>
        <v>Lebanon</v>
      </c>
    </row>
    <row r="121" spans="1:11" s="22" customFormat="1" ht="9">
      <c r="A121" s="12" t="str">
        <f>'Respect vie'!A122</f>
        <v>Libéria</v>
      </c>
      <c r="B121" s="22" t="s">
        <v>90</v>
      </c>
      <c r="C121" s="12">
        <v>31.5</v>
      </c>
      <c r="D121" s="22">
        <f>SUM(C121+$D$3)</f>
        <v>-10.5</v>
      </c>
      <c r="E121" s="22">
        <f>SUM(100-D121)</f>
        <v>110.5</v>
      </c>
      <c r="F121" s="49">
        <f>SUM(E121*0.657)</f>
        <v>72.5985</v>
      </c>
      <c r="G121" s="22">
        <v>20</v>
      </c>
      <c r="H121" s="25"/>
      <c r="K121" s="12" t="str">
        <f>'Respect vie'!O122</f>
        <v>Liberia</v>
      </c>
    </row>
    <row r="122" spans="1:11" s="22" customFormat="1" ht="15.75">
      <c r="A122" s="12" t="str">
        <f>'Respect vie'!A123</f>
        <v>Libye (ex-Jamahiriya arabe libyenne)</v>
      </c>
      <c r="B122" s="22" t="s">
        <v>90</v>
      </c>
      <c r="C122" s="12">
        <v>40.5</v>
      </c>
      <c r="D122" s="22">
        <f>SUM(C122+$D$3)</f>
        <v>-1.5</v>
      </c>
      <c r="E122" s="22">
        <f>SUM(100-D122)</f>
        <v>101.5</v>
      </c>
      <c r="F122" s="49">
        <f>SUM(E122*0.657)</f>
        <v>66.6855</v>
      </c>
      <c r="G122" s="22">
        <v>32</v>
      </c>
      <c r="H122" s="25"/>
      <c r="K122" s="12" t="str">
        <f>'Respect vie'!O123</f>
        <v>Libyan Arab Jamahiriya</v>
      </c>
    </row>
    <row r="123" spans="1:11" s="22" customFormat="1" ht="9">
      <c r="A123" s="12" t="str">
        <f>'Respect vie'!A124</f>
        <v>Liechtenstein</v>
      </c>
      <c r="B123" s="22" t="s">
        <v>91</v>
      </c>
      <c r="C123" s="12">
        <v>77.5</v>
      </c>
      <c r="D123" s="22">
        <f>SUM(C123+$D$3)</f>
        <v>35.5</v>
      </c>
      <c r="E123" s="22">
        <f>SUM(100-D123)</f>
        <v>64.5</v>
      </c>
      <c r="F123" s="49">
        <f>SUM(E123*0.657)</f>
        <v>42.3765</v>
      </c>
      <c r="G123" s="22">
        <v>20</v>
      </c>
      <c r="H123" s="25"/>
      <c r="K123" s="12" t="str">
        <f>'Respect vie'!O124</f>
        <v>Liechtenstein</v>
      </c>
    </row>
    <row r="124" spans="1:11" s="22" customFormat="1" ht="9">
      <c r="A124" s="12" t="str">
        <f>'Respect vie'!A125</f>
        <v>Lituanie</v>
      </c>
      <c r="B124" s="22" t="s">
        <v>91</v>
      </c>
      <c r="C124" s="12"/>
      <c r="D124" s="22">
        <f>SUM(C124+$D$3)</f>
        <v>-42</v>
      </c>
      <c r="E124" s="22">
        <f>SUM(100-D124)</f>
        <v>142</v>
      </c>
      <c r="F124" s="49"/>
      <c r="H124" s="25"/>
      <c r="K124" s="12" t="str">
        <f>'Respect vie'!O125</f>
        <v>Lithuania</v>
      </c>
    </row>
    <row r="125" spans="1:11" s="22" customFormat="1" ht="9">
      <c r="A125" s="12" t="str">
        <f>'Respect vie'!A126</f>
        <v>Luxembourg</v>
      </c>
      <c r="B125" s="22" t="s">
        <v>91</v>
      </c>
      <c r="C125" s="12">
        <v>4</v>
      </c>
      <c r="D125" s="22">
        <f>SUM(C125+$D$3)</f>
        <v>-38</v>
      </c>
      <c r="E125" s="22">
        <f>SUM(100-D125)</f>
        <v>138</v>
      </c>
      <c r="F125" s="49">
        <f>SUM(E125*0.657)</f>
        <v>90.666</v>
      </c>
      <c r="G125" s="22">
        <v>48</v>
      </c>
      <c r="H125" s="25"/>
      <c r="K125" s="12" t="str">
        <f>'Respect vie'!O126</f>
        <v>Luxembourg</v>
      </c>
    </row>
    <row r="126" spans="1:11" s="22" customFormat="1" ht="30.75">
      <c r="A126" s="12" t="str">
        <f>'Respect vie'!A127</f>
        <v>Macao région administrative spéciale de Chine</v>
      </c>
      <c r="B126" s="22" t="s">
        <v>91</v>
      </c>
      <c r="C126" s="12">
        <v>-7</v>
      </c>
      <c r="D126" s="22">
        <f>SUM(C126+$D$3)</f>
        <v>-49</v>
      </c>
      <c r="E126" s="22">
        <f>SUM(100-D126)</f>
        <v>149</v>
      </c>
      <c r="F126" s="49">
        <f>SUM(E126*0.657)</f>
        <v>97.893</v>
      </c>
      <c r="G126" s="22">
        <v>85</v>
      </c>
      <c r="H126" s="25"/>
      <c r="K126" s="12" t="str">
        <f>'Respect vie'!O127</f>
        <v>Macao (China, Special Administrative Region)</v>
      </c>
    </row>
    <row r="127" spans="1:11" s="22" customFormat="1" ht="23.25">
      <c r="A127" s="12" t="str">
        <f>'Respect vie'!A128</f>
        <v>Macédoine (Ex-République yougoslave de)</v>
      </c>
      <c r="B127" s="22" t="s">
        <v>91</v>
      </c>
      <c r="C127" s="12"/>
      <c r="D127" s="22">
        <f>SUM(C127+$D$3)</f>
        <v>-42</v>
      </c>
      <c r="E127" s="22">
        <f>SUM(100-D127)</f>
        <v>142</v>
      </c>
      <c r="F127" s="49"/>
      <c r="G127" s="22">
        <v>51</v>
      </c>
      <c r="H127" s="25"/>
      <c r="K127" s="12" t="str">
        <f>'Respect vie'!O128</f>
        <v>Macedonia (The former Yugoslav Republic of)</v>
      </c>
    </row>
    <row r="128" spans="1:11" s="22" customFormat="1" ht="9">
      <c r="A128" s="12" t="str">
        <f>'Respect vie'!A129</f>
        <v>Madagascar</v>
      </c>
      <c r="B128" s="22" t="s">
        <v>90</v>
      </c>
      <c r="C128" s="12">
        <v>31.67</v>
      </c>
      <c r="D128" s="22">
        <f>SUM(C128+$D$3)</f>
        <v>-10.329999999999998</v>
      </c>
      <c r="E128" s="22">
        <f>SUM(100-D128)</f>
        <v>110.33</v>
      </c>
      <c r="F128" s="49">
        <f>SUM(E128*0.657)</f>
        <v>72.48681</v>
      </c>
      <c r="G128" s="22">
        <v>39</v>
      </c>
      <c r="H128" s="25"/>
      <c r="K128" s="12" t="str">
        <f>'Respect vie'!O129</f>
        <v>Madagascar</v>
      </c>
    </row>
    <row r="129" spans="1:11" s="22" customFormat="1" ht="9">
      <c r="A129" s="12" t="str">
        <f>'Respect vie'!A130</f>
        <v>Malaisie</v>
      </c>
      <c r="B129" s="22" t="s">
        <v>90</v>
      </c>
      <c r="C129" s="12">
        <v>29.5</v>
      </c>
      <c r="D129" s="22">
        <f>SUM(C129+$D$3)</f>
        <v>-12.5</v>
      </c>
      <c r="E129" s="22">
        <f>SUM(100-D129)</f>
        <v>112.5</v>
      </c>
      <c r="F129" s="49">
        <f>SUM(E129*0.657)</f>
        <v>73.91250000000001</v>
      </c>
      <c r="G129" s="22">
        <v>30</v>
      </c>
      <c r="H129" s="25"/>
      <c r="K129" s="12" t="str">
        <f>'Respect vie'!O130</f>
        <v>Malaysia</v>
      </c>
    </row>
    <row r="130" spans="1:11" s="22" customFormat="1" ht="9">
      <c r="A130" s="12" t="str">
        <f>'Respect vie'!A131</f>
        <v>Malawi</v>
      </c>
      <c r="B130" s="22" t="s">
        <v>90</v>
      </c>
      <c r="C130" s="12">
        <v>56</v>
      </c>
      <c r="D130" s="22">
        <f>SUM(C130+$D$3)</f>
        <v>14</v>
      </c>
      <c r="E130" s="22">
        <f>SUM(100-D130)</f>
        <v>86</v>
      </c>
      <c r="F130" s="49">
        <f>SUM(E130*0.657)</f>
        <v>56.502</v>
      </c>
      <c r="G130" s="22">
        <v>43</v>
      </c>
      <c r="H130" s="25"/>
      <c r="K130" s="12" t="str">
        <f>'Respect vie'!O131</f>
        <v>Malawi</v>
      </c>
    </row>
    <row r="131" spans="1:11" s="22" customFormat="1" ht="9">
      <c r="A131" s="12" t="str">
        <f>'Respect vie'!A132</f>
        <v>Maldives</v>
      </c>
      <c r="B131" s="22" t="s">
        <v>90</v>
      </c>
      <c r="C131" s="12">
        <v>68</v>
      </c>
      <c r="D131" s="22">
        <f>SUM(C131+$D$3)</f>
        <v>26</v>
      </c>
      <c r="E131" s="22">
        <f>SUM(100-D131)</f>
        <v>74</v>
      </c>
      <c r="F131" s="49">
        <f>SUM(E131*0.657)</f>
        <v>48.618</v>
      </c>
      <c r="G131" s="22">
        <v>30</v>
      </c>
      <c r="H131" s="25"/>
      <c r="K131" s="12" t="str">
        <f>'Respect vie'!O132</f>
        <v>Maldives</v>
      </c>
    </row>
    <row r="132" spans="1:11" s="22" customFormat="1" ht="9">
      <c r="A132" s="12" t="str">
        <f>'Respect vie'!A133</f>
        <v>Mali</v>
      </c>
      <c r="B132" s="22" t="s">
        <v>90</v>
      </c>
      <c r="C132" s="12">
        <v>25</v>
      </c>
      <c r="D132" s="22">
        <f>SUM(C132+$D$3)</f>
        <v>-17</v>
      </c>
      <c r="E132" s="22">
        <f>SUM(100-D132)</f>
        <v>117</v>
      </c>
      <c r="F132" s="49">
        <f>SUM(E132*0.657)</f>
        <v>76.869</v>
      </c>
      <c r="G132" s="22">
        <v>25</v>
      </c>
      <c r="H132" s="25"/>
      <c r="K132" s="12" t="str">
        <f>'Respect vie'!O133</f>
        <v>Mali</v>
      </c>
    </row>
    <row r="133" spans="1:11" s="22" customFormat="1" ht="9">
      <c r="A133" s="12" t="str">
        <f>'Respect vie'!A134</f>
        <v>Malte</v>
      </c>
      <c r="B133" s="22" t="s">
        <v>91</v>
      </c>
      <c r="C133" s="12">
        <v>0</v>
      </c>
      <c r="D133" s="22">
        <f>SUM(C133+$D$3)</f>
        <v>-42</v>
      </c>
      <c r="E133" s="22">
        <f>SUM(100-D133)</f>
        <v>142</v>
      </c>
      <c r="F133" s="49">
        <f>SUM(E133*0.657)</f>
        <v>93.29400000000001</v>
      </c>
      <c r="G133" s="22">
        <v>28</v>
      </c>
      <c r="H133" s="25"/>
      <c r="I133" s="25" t="s">
        <v>90</v>
      </c>
      <c r="K133" s="12" t="str">
        <f>'Respect vie'!O134</f>
        <v>Malta</v>
      </c>
    </row>
    <row r="134" spans="1:11" s="22" customFormat="1" ht="9">
      <c r="A134" s="12" t="str">
        <f>'Respect vie'!A135</f>
        <v>Maroc</v>
      </c>
      <c r="B134" s="22" t="s">
        <v>91</v>
      </c>
      <c r="C134" s="12">
        <v>19.5</v>
      </c>
      <c r="D134" s="22">
        <f>SUM(C134+$D$3)</f>
        <v>-22.5</v>
      </c>
      <c r="E134" s="22">
        <f>SUM(100-D134)</f>
        <v>122.5</v>
      </c>
      <c r="F134" s="49">
        <f>SUM(E134*0.657)</f>
        <v>80.4825</v>
      </c>
      <c r="G134" s="22">
        <v>56</v>
      </c>
      <c r="H134" s="25"/>
      <c r="I134" s="25" t="s">
        <v>90</v>
      </c>
      <c r="K134" s="12" t="str">
        <f>'Respect vie'!O135</f>
        <v>Morocco</v>
      </c>
    </row>
    <row r="135" spans="1:11" s="22" customFormat="1" ht="9">
      <c r="A135" s="12" t="str">
        <f>'Respect vie'!A136</f>
        <v>Martinique (France)</v>
      </c>
      <c r="B135" s="22" t="s">
        <v>90</v>
      </c>
      <c r="C135" s="12">
        <v>63.29</v>
      </c>
      <c r="D135" s="22">
        <f>SUM(C135+$D$3)</f>
        <v>21.29</v>
      </c>
      <c r="E135" s="22">
        <f>SUM(100-D135)</f>
        <v>78.71000000000001</v>
      </c>
      <c r="F135" s="49">
        <f>SUM(E135*0.657)</f>
        <v>51.71247000000001</v>
      </c>
      <c r="G135" s="22">
        <v>34</v>
      </c>
      <c r="H135" s="25"/>
      <c r="K135" s="12" t="str">
        <f>'Respect vie'!O136</f>
        <v>Martinique</v>
      </c>
    </row>
    <row r="136" spans="1:11" s="22" customFormat="1" ht="9">
      <c r="A136" s="12" t="str">
        <f>'Respect vie'!A137</f>
        <v>Maurice (îles)</v>
      </c>
      <c r="B136" s="22" t="s">
        <v>91</v>
      </c>
      <c r="C136" s="12"/>
      <c r="D136" s="22">
        <f>SUM(C136+$D$3)</f>
        <v>-42</v>
      </c>
      <c r="E136" s="22">
        <f>SUM(100-D136)</f>
        <v>142</v>
      </c>
      <c r="F136" s="49"/>
      <c r="H136" s="25"/>
      <c r="I136" s="25" t="s">
        <v>90</v>
      </c>
      <c r="K136" s="12" t="str">
        <f>'Respect vie'!O137</f>
        <v>Mauritius</v>
      </c>
    </row>
    <row r="137" spans="1:11" s="22" customFormat="1" ht="9">
      <c r="A137" s="12" t="str">
        <f>'Respect vie'!A138</f>
        <v>Mauritanie</v>
      </c>
      <c r="B137" s="22" t="s">
        <v>91</v>
      </c>
      <c r="C137" s="12">
        <v>17</v>
      </c>
      <c r="D137" s="22">
        <f>SUM(C137+$D$3)</f>
        <v>-25</v>
      </c>
      <c r="E137" s="22">
        <f>SUM(100-D137)</f>
        <v>125</v>
      </c>
      <c r="F137" s="49">
        <f>SUM(E137*0.657)</f>
        <v>82.125</v>
      </c>
      <c r="G137" s="22">
        <v>51</v>
      </c>
      <c r="H137" s="25"/>
      <c r="K137" s="12" t="str">
        <f>'Respect vie'!O138</f>
        <v>Mauritania</v>
      </c>
    </row>
    <row r="138" spans="1:11" s="22" customFormat="1" ht="9">
      <c r="A138" s="12" t="str">
        <f>'Respect vie'!A139</f>
        <v>Mexique</v>
      </c>
      <c r="B138" s="22" t="s">
        <v>90</v>
      </c>
      <c r="C138" s="12">
        <v>22.2</v>
      </c>
      <c r="D138" s="22">
        <f>SUM(C138+$D$3)</f>
        <v>-19.8</v>
      </c>
      <c r="E138" s="22">
        <f>SUM(100-D138)</f>
        <v>119.8</v>
      </c>
      <c r="F138" s="49">
        <f>SUM(E138*0.657)</f>
        <v>78.7086</v>
      </c>
      <c r="G138" s="22">
        <v>24</v>
      </c>
      <c r="H138" s="25"/>
      <c r="K138" s="12" t="str">
        <f>'Respect vie'!O139</f>
        <v>Mexico</v>
      </c>
    </row>
    <row r="139" spans="1:11" s="22" customFormat="1" ht="15.75">
      <c r="A139" s="12" t="str">
        <f>'Respect vie'!A140</f>
        <v>Micronésie (États fédérés de)</v>
      </c>
      <c r="B139" s="22" t="s">
        <v>90</v>
      </c>
      <c r="C139" s="12">
        <v>72.67</v>
      </c>
      <c r="D139" s="22">
        <f>SUM(C139+$D$3)</f>
        <v>30.67</v>
      </c>
      <c r="E139" s="22">
        <f>SUM(100-D139)</f>
        <v>69.33</v>
      </c>
      <c r="F139" s="49">
        <f>SUM(E139*0.657)</f>
        <v>45.54981</v>
      </c>
      <c r="G139" s="22">
        <v>30</v>
      </c>
      <c r="H139" s="25"/>
      <c r="K139" s="12" t="str">
        <f>'Respect vie'!O140</f>
        <v>Micronesia, Federated States of</v>
      </c>
    </row>
    <row r="140" spans="1:11" s="22" customFormat="1" ht="15.75">
      <c r="A140" s="12" t="str">
        <f>'Respect vie'!A141</f>
        <v>Moldavie (République de)</v>
      </c>
      <c r="B140" s="22" t="s">
        <v>91</v>
      </c>
      <c r="C140" s="12"/>
      <c r="D140" s="22">
        <f>SUM(C140+$D$3)</f>
        <v>-42</v>
      </c>
      <c r="E140" s="22">
        <f>SUM(100-D140)</f>
        <v>142</v>
      </c>
      <c r="F140" s="49"/>
      <c r="G140" s="25"/>
      <c r="H140" s="25"/>
      <c r="I140" s="25"/>
      <c r="K140" s="12" t="str">
        <f>'Respect vie'!O141</f>
        <v>Moldova (Republic of )</v>
      </c>
    </row>
    <row r="141" spans="1:11" s="22" customFormat="1" ht="9">
      <c r="A141" s="12" t="str">
        <f>'Respect vie'!A142</f>
        <v>Monaco</v>
      </c>
      <c r="B141" s="22" t="s">
        <v>90</v>
      </c>
      <c r="C141" s="12">
        <v>16</v>
      </c>
      <c r="D141" s="22">
        <f>SUM(C141+$D$3)</f>
        <v>-26</v>
      </c>
      <c r="E141" s="22">
        <f>SUM(100-D141)</f>
        <v>126</v>
      </c>
      <c r="F141" s="49">
        <f>SUM(E141*0.657)</f>
        <v>82.78200000000001</v>
      </c>
      <c r="G141" s="25">
        <v>29</v>
      </c>
      <c r="H141" s="25"/>
      <c r="I141" s="25"/>
      <c r="K141" s="12" t="str">
        <f>'Respect vie'!O142</f>
        <v>Monaco</v>
      </c>
    </row>
    <row r="142" spans="1:11" s="22" customFormat="1" ht="9">
      <c r="A142" s="12" t="str">
        <f>'Respect vie'!A143</f>
        <v>Mongolie</v>
      </c>
      <c r="B142" s="22" t="s">
        <v>91</v>
      </c>
      <c r="C142" s="12"/>
      <c r="F142" s="49"/>
      <c r="G142" s="25"/>
      <c r="H142" s="25"/>
      <c r="I142" s="25"/>
      <c r="K142" s="12" t="str">
        <f>'Respect vie'!O143</f>
        <v>Mongolia</v>
      </c>
    </row>
    <row r="143" spans="1:11" s="22" customFormat="1" ht="9">
      <c r="A143" s="12" t="str">
        <f>'Respect vie'!A144</f>
        <v>Monténégro (le)</v>
      </c>
      <c r="B143" s="25" t="s">
        <v>90</v>
      </c>
      <c r="C143" s="12">
        <v>35.75</v>
      </c>
      <c r="D143" s="22">
        <f>SUM(C143+$D$3)</f>
        <v>-6.25</v>
      </c>
      <c r="E143" s="22">
        <f>SUM(100-D143)</f>
        <v>106.25</v>
      </c>
      <c r="F143" s="49">
        <f>SUM(E143*0.657)</f>
        <v>69.80625</v>
      </c>
      <c r="G143" s="22">
        <v>27</v>
      </c>
      <c r="H143" s="25"/>
      <c r="K143" s="12" t="str">
        <f>'Respect vie'!O144</f>
        <v>Montenegro</v>
      </c>
    </row>
    <row r="144" spans="1:11" s="22" customFormat="1" ht="9">
      <c r="A144" s="12" t="str">
        <f>'Respect vie'!A145</f>
        <v>Montserrat</v>
      </c>
      <c r="B144" s="22" t="s">
        <v>91</v>
      </c>
      <c r="C144" s="12">
        <v>39</v>
      </c>
      <c r="D144" s="22">
        <f>SUM(C144+$D$3)</f>
        <v>-3</v>
      </c>
      <c r="E144" s="22">
        <f>SUM(100-D144)</f>
        <v>103</v>
      </c>
      <c r="F144" s="49">
        <f>SUM(E144*0.657)</f>
        <v>67.671</v>
      </c>
      <c r="G144" s="22">
        <v>40</v>
      </c>
      <c r="H144" s="25"/>
      <c r="K144" s="12" t="str">
        <f>'Respect vie'!O145</f>
        <v>Montserrat</v>
      </c>
    </row>
    <row r="145" spans="1:11" s="22" customFormat="1" ht="9">
      <c r="A145" s="12" t="str">
        <f>'Respect vie'!A146</f>
        <v>Mozambique</v>
      </c>
      <c r="B145" s="22" t="s">
        <v>91</v>
      </c>
      <c r="C145" s="12">
        <v>0</v>
      </c>
      <c r="D145" s="22">
        <f>SUM(C145+$D$3)</f>
        <v>-42</v>
      </c>
      <c r="E145" s="22">
        <f>SUM(100-D145)</f>
        <v>142</v>
      </c>
      <c r="F145" s="49">
        <f>SUM(E145*0.657)</f>
        <v>93.29400000000001</v>
      </c>
      <c r="H145" s="25"/>
      <c r="K145" s="12" t="str">
        <f>'Respect vie'!O146</f>
        <v>Mozambique</v>
      </c>
    </row>
    <row r="146" spans="1:11" s="22" customFormat="1" ht="9">
      <c r="A146" s="12" t="str">
        <f>'Respect vie'!A147</f>
        <v>Myanmar (Ex-Birmanie)</v>
      </c>
      <c r="B146" s="22" t="s">
        <v>90</v>
      </c>
      <c r="C146" s="12">
        <v>21.5</v>
      </c>
      <c r="D146" s="22">
        <f>SUM(C146+$D$3)</f>
        <v>-20.5</v>
      </c>
      <c r="E146" s="22">
        <f>SUM(100-D146)</f>
        <v>120.5</v>
      </c>
      <c r="F146" s="49">
        <f>SUM(E146*0.657)</f>
        <v>79.16850000000001</v>
      </c>
      <c r="G146" s="22">
        <v>27</v>
      </c>
      <c r="H146" s="25"/>
      <c r="K146" s="12" t="str">
        <f>'Respect vie'!O147</f>
        <v>Myanmar</v>
      </c>
    </row>
    <row r="147" spans="1:11" s="22" customFormat="1" ht="9">
      <c r="A147" s="12" t="str">
        <f>'Respect vie'!A148</f>
        <v>Namibie</v>
      </c>
      <c r="B147" s="22" t="s">
        <v>90</v>
      </c>
      <c r="C147" s="12">
        <v>100</v>
      </c>
      <c r="D147" s="22">
        <f>SUM(C147+$D$3)</f>
        <v>58</v>
      </c>
      <c r="E147" s="22">
        <f>SUM(100-D147)</f>
        <v>42</v>
      </c>
      <c r="F147" s="49">
        <f>SUM(E147*0.657)</f>
        <v>27.594</v>
      </c>
      <c r="G147" s="22">
        <v>15</v>
      </c>
      <c r="H147" s="25"/>
      <c r="K147" s="12" t="str">
        <f>'Respect vie'!O148</f>
        <v>Namibia</v>
      </c>
    </row>
    <row r="148" spans="1:11" s="22" customFormat="1" ht="9">
      <c r="A148" s="12" t="str">
        <f>'Respect vie'!A149</f>
        <v>Nauru</v>
      </c>
      <c r="B148" s="22" t="s">
        <v>90</v>
      </c>
      <c r="C148" s="12">
        <v>-2</v>
      </c>
      <c r="D148" s="22">
        <f>SUM(C148+$D$3)</f>
        <v>-44</v>
      </c>
      <c r="E148" s="22">
        <f>SUM(100-D148)</f>
        <v>144</v>
      </c>
      <c r="F148" s="49">
        <f>SUM(E148*0.657)</f>
        <v>94.608</v>
      </c>
      <c r="G148" s="22">
        <v>44</v>
      </c>
      <c r="H148" s="25"/>
      <c r="K148" s="12" t="str">
        <f>'Respect vie'!O149</f>
        <v>Nauru</v>
      </c>
    </row>
    <row r="149" spans="1:11" s="22" customFormat="1" ht="9">
      <c r="A149" s="12" t="str">
        <f>'Respect vie'!A150</f>
        <v>Népal</v>
      </c>
      <c r="B149" s="22" t="s">
        <v>91</v>
      </c>
      <c r="C149" s="12"/>
      <c r="D149" s="22">
        <f>SUM(C149+$D$3)</f>
        <v>-42</v>
      </c>
      <c r="E149" s="22">
        <f>SUM(100-D149)</f>
        <v>142</v>
      </c>
      <c r="F149" s="49"/>
      <c r="H149" s="25"/>
      <c r="K149" s="12" t="str">
        <f>'Respect vie'!O150</f>
        <v>Nepal</v>
      </c>
    </row>
    <row r="150" spans="1:11" s="22" customFormat="1" ht="9">
      <c r="A150" s="12" t="str">
        <f>'Respect vie'!A151</f>
        <v>Nicaragua</v>
      </c>
      <c r="B150" s="22" t="s">
        <v>90</v>
      </c>
      <c r="C150" s="12">
        <v>38.75</v>
      </c>
      <c r="D150" s="22">
        <f>SUM(C150+$D$3)</f>
        <v>-3.25</v>
      </c>
      <c r="E150" s="22">
        <f>SUM(100-D150)</f>
        <v>103.25</v>
      </c>
      <c r="F150" s="49">
        <f>SUM(E150*0.657)</f>
        <v>67.83525</v>
      </c>
      <c r="G150" s="22">
        <v>22</v>
      </c>
      <c r="H150" s="25"/>
      <c r="K150" s="12" t="str">
        <f>'Respect vie'!O151</f>
        <v>Nicaragua</v>
      </c>
    </row>
    <row r="151" spans="1:11" s="22" customFormat="1" ht="9">
      <c r="A151" s="12" t="str">
        <f>'Respect vie'!A152</f>
        <v>Niger</v>
      </c>
      <c r="B151" s="22" t="s">
        <v>91</v>
      </c>
      <c r="C151" s="12">
        <v>24.33</v>
      </c>
      <c r="D151" s="22">
        <f>SUM(C151+$D$3)</f>
        <v>-17.67</v>
      </c>
      <c r="E151" s="22">
        <f>SUM(100-D151)</f>
        <v>117.67</v>
      </c>
      <c r="F151" s="49">
        <f>SUM(E151*0.657)</f>
        <v>77.30919</v>
      </c>
      <c r="G151" s="25">
        <v>25</v>
      </c>
      <c r="H151" s="25"/>
      <c r="I151" s="25"/>
      <c r="K151" s="12" t="str">
        <f>'Respect vie'!O152</f>
        <v>Niger</v>
      </c>
    </row>
    <row r="152" spans="1:11" s="22" customFormat="1" ht="9">
      <c r="A152" s="12" t="str">
        <f>'Respect vie'!A153</f>
        <v>Nigéria</v>
      </c>
      <c r="B152" s="22" t="s">
        <v>91</v>
      </c>
      <c r="C152" s="12">
        <v>2.5</v>
      </c>
      <c r="D152" s="22">
        <f>SUM(C152+$D$3)</f>
        <v>-39.5</v>
      </c>
      <c r="E152" s="22">
        <f>SUM(100-D152)</f>
        <v>139.5</v>
      </c>
      <c r="F152" s="49">
        <f>SUM(E152*0.657)</f>
        <v>91.6515</v>
      </c>
      <c r="G152" s="22">
        <v>25</v>
      </c>
      <c r="H152" s="25"/>
      <c r="K152" s="12" t="str">
        <f>'Respect vie'!O153</f>
        <v>Nigeria</v>
      </c>
    </row>
    <row r="153" spans="1:11" s="22" customFormat="1" ht="9">
      <c r="A153" s="12" t="str">
        <f>'Respect vie'!A154</f>
        <v>Nioué</v>
      </c>
      <c r="B153" s="22" t="s">
        <v>90</v>
      </c>
      <c r="C153" s="12">
        <v>56.4</v>
      </c>
      <c r="D153" s="22">
        <f>SUM(C153+$D$3)</f>
        <v>14.399999999999999</v>
      </c>
      <c r="E153" s="22">
        <f>SUM(100-D153)</f>
        <v>85.6</v>
      </c>
      <c r="F153" s="49">
        <f>SUM(E153*0.657)</f>
        <v>56.2392</v>
      </c>
      <c r="G153" s="22">
        <v>24</v>
      </c>
      <c r="H153" s="25"/>
      <c r="K153" s="12" t="str">
        <f>'Respect vie'!O154</f>
        <v>Niue</v>
      </c>
    </row>
    <row r="154" spans="1:11" s="22" customFormat="1" ht="9">
      <c r="A154" s="12" t="str">
        <f>'Respect vie'!A155</f>
        <v>Norvège</v>
      </c>
      <c r="B154" s="22" t="s">
        <v>91</v>
      </c>
      <c r="C154" s="12"/>
      <c r="D154" s="22">
        <f>SUM(C154+$D$3)</f>
        <v>-42</v>
      </c>
      <c r="E154" s="22">
        <f>SUM(100-D154)</f>
        <v>142</v>
      </c>
      <c r="F154" s="49"/>
      <c r="H154" s="25"/>
      <c r="I154" s="25" t="s">
        <v>90</v>
      </c>
      <c r="K154" s="12" t="str">
        <f>'Respect vie'!O155</f>
        <v>Norway</v>
      </c>
    </row>
    <row r="155" spans="1:11" s="22" customFormat="1" ht="9">
      <c r="A155" s="12" t="str">
        <f>'Respect vie'!A156</f>
        <v>Nouvelle-Calédonie (France)</v>
      </c>
      <c r="B155" s="22" t="s">
        <v>91</v>
      </c>
      <c r="C155" s="25">
        <v>-10</v>
      </c>
      <c r="D155" s="22">
        <f>SUM(C155+$D$3)</f>
        <v>-52</v>
      </c>
      <c r="E155" s="22">
        <f>SUM(100-D155)</f>
        <v>152</v>
      </c>
      <c r="F155" s="49">
        <f>SUM(E155*0.657)</f>
        <v>99.864</v>
      </c>
      <c r="G155" s="25">
        <v>90</v>
      </c>
      <c r="H155" s="25"/>
      <c r="I155" s="25"/>
      <c r="K155" s="12" t="str">
        <f>'Respect vie'!O156</f>
        <v>New Caledonia</v>
      </c>
    </row>
    <row r="156" spans="1:11" s="22" customFormat="1" ht="9">
      <c r="A156" s="12" t="str">
        <f>'Respect vie'!A157</f>
        <v>Nouvelle-Zélande</v>
      </c>
      <c r="B156" s="22" t="s">
        <v>91</v>
      </c>
      <c r="C156" s="12"/>
      <c r="D156" s="22">
        <f>SUM(C156+$D$3)</f>
        <v>-42</v>
      </c>
      <c r="E156" s="22">
        <f>SUM(100-D156)</f>
        <v>142</v>
      </c>
      <c r="F156" s="49"/>
      <c r="H156" s="25"/>
      <c r="K156" s="12" t="str">
        <f>'Respect vie'!O157</f>
        <v>New Zealand</v>
      </c>
    </row>
    <row r="157" spans="1:11" s="22" customFormat="1" ht="9">
      <c r="A157" s="12" t="str">
        <f>'Respect vie'!A158</f>
        <v>Oman</v>
      </c>
      <c r="B157" s="22" t="s">
        <v>91</v>
      </c>
      <c r="C157" s="12">
        <v>-5.33</v>
      </c>
      <c r="D157" s="22">
        <f>SUM(C157+$D$3)</f>
        <v>-47.33</v>
      </c>
      <c r="E157" s="22">
        <f>SUM(100-D157)</f>
        <v>147.32999999999998</v>
      </c>
      <c r="F157" s="49">
        <f>SUM(E157*0.657)</f>
        <v>96.79580999999999</v>
      </c>
      <c r="G157" s="22">
        <v>95</v>
      </c>
      <c r="H157" s="25"/>
      <c r="K157" s="12" t="str">
        <f>'Respect vie'!O158</f>
        <v>Oman</v>
      </c>
    </row>
    <row r="158" spans="1:11" s="22" customFormat="1" ht="9">
      <c r="A158" s="12" t="str">
        <f>'Respect vie'!A159</f>
        <v>Ouganda</v>
      </c>
      <c r="B158" s="22" t="s">
        <v>90</v>
      </c>
      <c r="C158" s="12">
        <v>55</v>
      </c>
      <c r="D158" s="22">
        <f>SUM(C158+$D$3)</f>
        <v>13</v>
      </c>
      <c r="E158" s="22">
        <f>SUM(100-D158)</f>
        <v>87</v>
      </c>
      <c r="F158" s="49">
        <f>SUM(E158*0.657)</f>
        <v>57.159000000000006</v>
      </c>
      <c r="G158" s="22">
        <v>48</v>
      </c>
      <c r="H158" s="25"/>
      <c r="K158" s="12" t="str">
        <f>'Respect vie'!O159</f>
        <v>Uganda</v>
      </c>
    </row>
    <row r="159" spans="1:11" s="22" customFormat="1" ht="9">
      <c r="A159" s="12" t="str">
        <f>'Respect vie'!A160</f>
        <v>Ouzbékistan</v>
      </c>
      <c r="B159" s="22" t="s">
        <v>90</v>
      </c>
      <c r="C159" s="12">
        <v>64</v>
      </c>
      <c r="D159" s="22">
        <f>SUM(C159+$D$3)</f>
        <v>22</v>
      </c>
      <c r="E159" s="22">
        <f>SUM(100-D159)</f>
        <v>78</v>
      </c>
      <c r="F159" s="49">
        <f>SUM(E159*0.657)</f>
        <v>51.246</v>
      </c>
      <c r="G159" s="22">
        <v>24</v>
      </c>
      <c r="H159" s="25"/>
      <c r="K159" s="12" t="str">
        <f>'Respect vie'!O160</f>
        <v>Uzbekistan</v>
      </c>
    </row>
    <row r="160" spans="1:11" s="22" customFormat="1" ht="9">
      <c r="A160" s="12" t="str">
        <f>'Respect vie'!A161</f>
        <v>Pakistan</v>
      </c>
      <c r="B160" s="22" t="s">
        <v>90</v>
      </c>
      <c r="C160" s="12">
        <v>83</v>
      </c>
      <c r="D160" s="22">
        <f>SUM(C160+$D$3)</f>
        <v>41</v>
      </c>
      <c r="E160" s="22">
        <f>SUM(100-D160)</f>
        <v>59</v>
      </c>
      <c r="F160" s="49">
        <f>SUM(E160*0.657)</f>
        <v>38.763000000000005</v>
      </c>
      <c r="G160" s="22">
        <v>16</v>
      </c>
      <c r="H160" s="25"/>
      <c r="K160" s="12" t="str">
        <f>'Respect vie'!O161</f>
        <v>Pakistan</v>
      </c>
    </row>
    <row r="161" spans="1:11" s="22" customFormat="1" ht="9">
      <c r="A161" s="12" t="str">
        <f>'Respect vie'!A162</f>
        <v>Palaos</v>
      </c>
      <c r="B161" s="22" t="s">
        <v>90</v>
      </c>
      <c r="C161" s="12">
        <v>75</v>
      </c>
      <c r="D161" s="22">
        <f>SUM(C161+$D$3)</f>
        <v>33</v>
      </c>
      <c r="E161" s="22">
        <f>SUM(100-D161)</f>
        <v>67</v>
      </c>
      <c r="F161" s="49">
        <f>SUM(E161*0.657)</f>
        <v>44.019000000000005</v>
      </c>
      <c r="G161" s="22">
        <v>25</v>
      </c>
      <c r="H161" s="25"/>
      <c r="K161" s="12" t="str">
        <f>'Respect vie'!O162</f>
        <v>Palau</v>
      </c>
    </row>
    <row r="162" spans="1:11" s="22" customFormat="1" ht="15.75">
      <c r="A162" s="12" t="str">
        <f>'Respect vie'!A163</f>
        <v>Palestine (Territoire palestinien occupé)</v>
      </c>
      <c r="B162" s="22" t="s">
        <v>91</v>
      </c>
      <c r="C162" s="12"/>
      <c r="D162" s="22">
        <f>SUM(C162+$D$3)</f>
        <v>-42</v>
      </c>
      <c r="E162" s="22">
        <f>SUM(100-D162)</f>
        <v>142</v>
      </c>
      <c r="F162" s="49"/>
      <c r="H162" s="25"/>
      <c r="K162" s="12" t="str">
        <f>'Respect vie'!O163</f>
        <v>Palestinian (Occupied Territory)</v>
      </c>
    </row>
    <row r="163" spans="1:11" s="22" customFormat="1" ht="9">
      <c r="A163" s="12" t="str">
        <f>'Respect vie'!A164</f>
        <v>Panama</v>
      </c>
      <c r="B163" s="22" t="s">
        <v>90</v>
      </c>
      <c r="C163" s="12">
        <v>76</v>
      </c>
      <c r="D163" s="22">
        <f>SUM(C163+$D$3)</f>
        <v>34</v>
      </c>
      <c r="E163" s="22">
        <f>SUM(100-D163)</f>
        <v>66</v>
      </c>
      <c r="F163" s="49">
        <f>SUM(E163*0.657)</f>
        <v>43.362</v>
      </c>
      <c r="G163" s="25"/>
      <c r="H163" s="25"/>
      <c r="I163" s="25"/>
      <c r="K163" s="12" t="str">
        <f>'Respect vie'!O164</f>
        <v>Panama</v>
      </c>
    </row>
    <row r="164" spans="1:11" s="22" customFormat="1" ht="9">
      <c r="A164" s="12" t="str">
        <f>'Respect vie'!A165</f>
        <v>Papouasie-Nouvelle-Guinée</v>
      </c>
      <c r="B164" s="25" t="s">
        <v>90</v>
      </c>
      <c r="C164" s="12">
        <v>45.67</v>
      </c>
      <c r="D164" s="22">
        <f>SUM(C164+$D$3)</f>
        <v>3.6700000000000017</v>
      </c>
      <c r="E164" s="22">
        <f>SUM(100-D164)</f>
        <v>96.33</v>
      </c>
      <c r="F164" s="49">
        <f>SUM(E164*0.657)</f>
        <v>63.288810000000005</v>
      </c>
      <c r="G164" s="22">
        <v>33</v>
      </c>
      <c r="H164" s="25"/>
      <c r="K164" s="12" t="str">
        <f>'Respect vie'!O165</f>
        <v>Papua New Guinea</v>
      </c>
    </row>
    <row r="165" spans="1:11" s="22" customFormat="1" ht="9">
      <c r="A165" s="12" t="str">
        <f>'Respect vie'!A166</f>
        <v>Paraguay</v>
      </c>
      <c r="B165" s="22" t="s">
        <v>90</v>
      </c>
      <c r="C165" s="12">
        <v>9</v>
      </c>
      <c r="D165" s="22">
        <f>SUM(C165+$D$3)</f>
        <v>-33</v>
      </c>
      <c r="E165" s="22">
        <f>SUM(100-D165)</f>
        <v>133</v>
      </c>
      <c r="F165" s="49">
        <f>SUM(E165*0.657)</f>
        <v>87.381</v>
      </c>
      <c r="G165" s="25">
        <v>22</v>
      </c>
      <c r="H165" s="25"/>
      <c r="I165" s="25"/>
      <c r="K165" s="12" t="str">
        <f>'Respect vie'!O166</f>
        <v>Paraguay</v>
      </c>
    </row>
    <row r="166" spans="1:11" s="22" customFormat="1" ht="9">
      <c r="A166" s="12" t="str">
        <f>'Respect vie'!A167</f>
        <v>Pays-Bas (hollande)</v>
      </c>
      <c r="B166" s="22" t="s">
        <v>90</v>
      </c>
      <c r="C166" s="12">
        <v>29</v>
      </c>
      <c r="D166" s="22">
        <f>SUM(C166+$D$3)</f>
        <v>-13</v>
      </c>
      <c r="E166" s="22">
        <f>SUM(100-D166)</f>
        <v>113</v>
      </c>
      <c r="F166" s="49">
        <f>SUM(E166*0.657)</f>
        <v>74.241</v>
      </c>
      <c r="G166" s="25">
        <v>22</v>
      </c>
      <c r="H166" s="25"/>
      <c r="I166" s="25"/>
      <c r="K166" s="12" t="str">
        <f>'Respect vie'!O167</f>
        <v>Netherlands</v>
      </c>
    </row>
    <row r="167" spans="1:11" s="22" customFormat="1" ht="9">
      <c r="A167" s="12" t="str">
        <f>'Respect vie'!A168</f>
        <v>Pérou</v>
      </c>
      <c r="B167" s="22" t="s">
        <v>91</v>
      </c>
      <c r="C167" s="12">
        <v>-9</v>
      </c>
      <c r="D167" s="22">
        <f>SUM(C167+$D$3)</f>
        <v>-51</v>
      </c>
      <c r="E167" s="22">
        <f>SUM(100-D167)</f>
        <v>151</v>
      </c>
      <c r="F167" s="49">
        <f>SUM(E167*0.657)</f>
        <v>99.20700000000001</v>
      </c>
      <c r="G167" s="25">
        <v>89</v>
      </c>
      <c r="H167" s="25"/>
      <c r="I167" s="25" t="s">
        <v>90</v>
      </c>
      <c r="K167" s="12" t="str">
        <f>'Respect vie'!O168</f>
        <v>Peru</v>
      </c>
    </row>
    <row r="168" spans="1:11" s="22" customFormat="1" ht="9">
      <c r="A168" s="12" t="str">
        <f>'Respect vie'!A169</f>
        <v>Philippines</v>
      </c>
      <c r="B168" s="22" t="s">
        <v>90</v>
      </c>
      <c r="C168" s="12">
        <v>51.25</v>
      </c>
      <c r="D168" s="22">
        <f>SUM(C168+$D$3)</f>
        <v>9.25</v>
      </c>
      <c r="E168" s="22">
        <f>SUM(100-D168)</f>
        <v>90.75</v>
      </c>
      <c r="F168" s="49">
        <f>SUM(E168*0.657)</f>
        <v>59.62275</v>
      </c>
      <c r="G168" s="25">
        <v>34</v>
      </c>
      <c r="H168" s="25"/>
      <c r="I168" s="25"/>
      <c r="K168" s="12" t="str">
        <f>'Respect vie'!O169</f>
        <v>Philippines</v>
      </c>
    </row>
    <row r="169" spans="1:11" s="22" customFormat="1" ht="9">
      <c r="A169" s="12" t="str">
        <f>'Respect vie'!A170</f>
        <v>Pologne</v>
      </c>
      <c r="B169" s="22" t="s">
        <v>90</v>
      </c>
      <c r="C169" s="12">
        <v>64.5</v>
      </c>
      <c r="D169" s="22">
        <f>SUM(C169+$D$3)</f>
        <v>22.5</v>
      </c>
      <c r="E169" s="22">
        <f>SUM(100-D169)</f>
        <v>77.5</v>
      </c>
      <c r="F169" s="49">
        <f>SUM(E169*0.657)</f>
        <v>50.917500000000004</v>
      </c>
      <c r="G169" s="25">
        <v>26</v>
      </c>
      <c r="H169" s="25"/>
      <c r="I169" s="25"/>
      <c r="K169" s="12" t="str">
        <f>'Respect vie'!O170</f>
        <v>Poland</v>
      </c>
    </row>
    <row r="170" spans="1:11" s="22" customFormat="1" ht="9">
      <c r="A170" s="12" t="str">
        <f>'Respect vie'!A171</f>
        <v>Polynésie française (France)</v>
      </c>
      <c r="B170" s="22" t="s">
        <v>91</v>
      </c>
      <c r="C170" s="12">
        <v>-0.67</v>
      </c>
      <c r="D170" s="22">
        <f>SUM(C170+$D$3)</f>
        <v>-42.67</v>
      </c>
      <c r="E170" s="22">
        <f>SUM(100-D170)</f>
        <v>142.67000000000002</v>
      </c>
      <c r="F170" s="49">
        <f>SUM(E170*0.657)</f>
        <v>93.73419000000001</v>
      </c>
      <c r="G170" s="22">
        <v>56</v>
      </c>
      <c r="H170" s="25"/>
      <c r="K170" s="12" t="str">
        <f>'Respect vie'!O171</f>
        <v>French Polynesia</v>
      </c>
    </row>
    <row r="171" spans="1:11" s="22" customFormat="1" ht="9">
      <c r="A171" s="12" t="str">
        <f>'Respect vie'!A172</f>
        <v>Portugal</v>
      </c>
      <c r="B171" s="22" t="s">
        <v>91</v>
      </c>
      <c r="C171" s="12"/>
      <c r="D171" s="22">
        <f>SUM(C171+$D$3)</f>
        <v>-42</v>
      </c>
      <c r="E171" s="22">
        <f>SUM(100-D171)</f>
        <v>142</v>
      </c>
      <c r="F171" s="49">
        <f>SUM(E171*0.657)</f>
        <v>93.29400000000001</v>
      </c>
      <c r="H171" s="25"/>
      <c r="K171" s="12" t="str">
        <f>'Respect vie'!O172</f>
        <v>Portugal</v>
      </c>
    </row>
    <row r="172" spans="1:11" s="22" customFormat="1" ht="9">
      <c r="A172" s="12" t="str">
        <f>'Respect vie'!A173</f>
        <v>Porto Rico</v>
      </c>
      <c r="B172" s="22" t="s">
        <v>91</v>
      </c>
      <c r="C172" s="12">
        <v>5.33</v>
      </c>
      <c r="D172" s="22">
        <f>SUM(C172+$D$3)</f>
        <v>-36.67</v>
      </c>
      <c r="E172" s="22">
        <f>SUM(100-D172)</f>
        <v>136.67000000000002</v>
      </c>
      <c r="F172" s="49">
        <f>SUM(E172*0.657)</f>
        <v>89.79219000000002</v>
      </c>
      <c r="G172" s="22">
        <v>61</v>
      </c>
      <c r="H172" s="25"/>
      <c r="K172" s="12" t="str">
        <f>'Respect vie'!O173</f>
        <v>Puerto Rico</v>
      </c>
    </row>
    <row r="173" spans="1:11" s="22" customFormat="1" ht="9">
      <c r="A173" s="12" t="str">
        <f>'Respect vie'!A174</f>
        <v>Qatar</v>
      </c>
      <c r="B173" s="22" t="s">
        <v>90</v>
      </c>
      <c r="C173" s="12"/>
      <c r="D173" s="22">
        <f>SUM(C173+$D$3)</f>
        <v>-42</v>
      </c>
      <c r="E173" s="22">
        <f>SUM(100-D173)</f>
        <v>142</v>
      </c>
      <c r="F173" s="49"/>
      <c r="G173" s="22">
        <v>56</v>
      </c>
      <c r="H173" s="25"/>
      <c r="K173" s="12" t="str">
        <f>'Respect vie'!O174</f>
        <v>Qatar</v>
      </c>
    </row>
    <row r="174" spans="1:11" s="22" customFormat="1" ht="15.75">
      <c r="A174" s="12" t="str">
        <f>'Respect vie'!A175</f>
        <v>République centrafricaine (Centrafrique)</v>
      </c>
      <c r="B174" s="22" t="s">
        <v>90</v>
      </c>
      <c r="C174" s="12">
        <v>46</v>
      </c>
      <c r="D174" s="22">
        <f>SUM(C174+$D$3)</f>
        <v>4</v>
      </c>
      <c r="E174" s="22">
        <f>SUM(100-D174)</f>
        <v>96</v>
      </c>
      <c r="F174" s="49">
        <f>SUM(E174*0.657)</f>
        <v>63.072</v>
      </c>
      <c r="G174" s="25">
        <v>72</v>
      </c>
      <c r="H174" s="25"/>
      <c r="I174" s="25"/>
      <c r="K174" s="12" t="str">
        <f>'Respect vie'!O175</f>
        <v>Central African Republic</v>
      </c>
    </row>
    <row r="175" spans="1:11" s="22" customFormat="1" ht="15.75">
      <c r="A175" s="12" t="str">
        <f>'Respect vie'!A176</f>
        <v>Congo (République démocratique du)</v>
      </c>
      <c r="B175" s="22" t="s">
        <v>90</v>
      </c>
      <c r="C175" s="12">
        <v>20</v>
      </c>
      <c r="D175" s="22">
        <f>SUM(C175+$D$3)</f>
        <v>-22</v>
      </c>
      <c r="E175" s="22">
        <f>SUM(100-D175)</f>
        <v>122</v>
      </c>
      <c r="F175" s="49">
        <f>SUM(E175*0.657)</f>
        <v>80.154</v>
      </c>
      <c r="G175" s="22">
        <v>22</v>
      </c>
      <c r="H175" s="25"/>
      <c r="K175" s="12" t="str">
        <f>'Respect vie'!O176</f>
        <v>Congo (Democratic Republic of the)</v>
      </c>
    </row>
    <row r="176" spans="1:11" s="22" customFormat="1" ht="9">
      <c r="A176" s="12" t="str">
        <f>'Respect vie'!A177</f>
        <v>République dominicaine</v>
      </c>
      <c r="B176" s="22" t="s">
        <v>90</v>
      </c>
      <c r="C176" s="12">
        <v>67.67</v>
      </c>
      <c r="D176" s="22">
        <f>SUM(C176+$D$3)</f>
        <v>25.67</v>
      </c>
      <c r="E176" s="22">
        <f>SUM(100-D176)</f>
        <v>74.33</v>
      </c>
      <c r="F176" s="49">
        <f>SUM(E176*0.657)</f>
        <v>48.834810000000004</v>
      </c>
      <c r="G176" s="22">
        <v>20</v>
      </c>
      <c r="H176" s="25"/>
      <c r="K176" s="12" t="str">
        <f>'Respect vie'!O177</f>
        <v>Dominican Republic</v>
      </c>
    </row>
    <row r="177" spans="1:11" s="22" customFormat="1" ht="9">
      <c r="A177" s="12" t="str">
        <f>'Respect vie'!A178</f>
        <v>République tchèque</v>
      </c>
      <c r="B177" s="22" t="s">
        <v>90</v>
      </c>
      <c r="C177" s="12">
        <v>33.25</v>
      </c>
      <c r="D177" s="22">
        <f>SUM(C177+$D$3)</f>
        <v>-8.75</v>
      </c>
      <c r="E177" s="22">
        <f>SUM(100-D177)</f>
        <v>108.75</v>
      </c>
      <c r="F177" s="49">
        <f>SUM(E177*0.657)</f>
        <v>71.44875</v>
      </c>
      <c r="G177" s="22">
        <v>26</v>
      </c>
      <c r="H177" s="25"/>
      <c r="K177" s="12" t="str">
        <f>'Respect vie'!O178</f>
        <v>Czech Republic</v>
      </c>
    </row>
    <row r="178" spans="1:11" s="22" customFormat="1" ht="9">
      <c r="A178" s="12" t="str">
        <f>'Respect vie'!A179</f>
        <v>Réunion</v>
      </c>
      <c r="B178" s="22" t="s">
        <v>91</v>
      </c>
      <c r="C178" s="12">
        <v>-5</v>
      </c>
      <c r="D178" s="22">
        <f>SUM(C178+$D$3)</f>
        <v>-47</v>
      </c>
      <c r="E178" s="22">
        <f>SUM(100-D178)</f>
        <v>147</v>
      </c>
      <c r="F178" s="49">
        <f>SUM(E178*0.657)</f>
        <v>96.57900000000001</v>
      </c>
      <c r="G178" s="22">
        <v>44</v>
      </c>
      <c r="H178" s="25"/>
      <c r="K178" s="12" t="str">
        <f>'Respect vie'!O179</f>
        <v>Reunion</v>
      </c>
    </row>
    <row r="179" spans="1:11" s="22" customFormat="1" ht="9">
      <c r="A179" s="12" t="str">
        <f>'Respect vie'!A180</f>
        <v>Roumanie</v>
      </c>
      <c r="B179" s="22" t="s">
        <v>91</v>
      </c>
      <c r="C179" s="12"/>
      <c r="D179" s="22">
        <f>SUM(C179+$D$3)</f>
        <v>-42</v>
      </c>
      <c r="E179" s="22">
        <f>SUM(100-D179)</f>
        <v>142</v>
      </c>
      <c r="F179" s="49"/>
      <c r="H179" s="25"/>
      <c r="K179" s="12" t="str">
        <f>'Respect vie'!O180</f>
        <v>Romania</v>
      </c>
    </row>
    <row r="180" spans="1:11" s="22" customFormat="1" ht="23.25">
      <c r="A180" s="12" t="str">
        <f>'Respect vie'!A181</f>
        <v>Royaume-Uni de Grande-Bretagne et d'Irlande du Nord (Engleterre)</v>
      </c>
      <c r="B180" s="22" t="s">
        <v>91</v>
      </c>
      <c r="C180" s="12">
        <v>14</v>
      </c>
      <c r="D180" s="22">
        <f>SUM(C180+$D$3)</f>
        <v>-28</v>
      </c>
      <c r="E180" s="22">
        <f>SUM(100-D180)</f>
        <v>128</v>
      </c>
      <c r="F180" s="49">
        <f>SUM(E180*0.657)</f>
        <v>84.096</v>
      </c>
      <c r="G180" s="22">
        <v>36</v>
      </c>
      <c r="H180" s="25"/>
      <c r="K180" s="12" t="str">
        <f>'Respect vie'!O181</f>
        <v>United Kingdom and Northern Ireland</v>
      </c>
    </row>
    <row r="181" spans="1:11" s="22" customFormat="1" ht="9">
      <c r="A181" s="12" t="str">
        <f>'Respect vie'!A182</f>
        <v>Russie (Fédération de )</v>
      </c>
      <c r="B181" s="22" t="s">
        <v>90</v>
      </c>
      <c r="C181" s="12">
        <v>2</v>
      </c>
      <c r="D181" s="22">
        <f>SUM(C181+$D$3)</f>
        <v>-40</v>
      </c>
      <c r="E181" s="22">
        <f>SUM(100-D181)</f>
        <v>140</v>
      </c>
      <c r="F181" s="49">
        <f>SUM(E181*0.657)</f>
        <v>91.98</v>
      </c>
      <c r="G181" s="22">
        <v>78</v>
      </c>
      <c r="H181" s="25"/>
      <c r="K181" s="12" t="str">
        <f>'Respect vie'!O182</f>
        <v>Russian Federation</v>
      </c>
    </row>
    <row r="182" spans="1:11" s="22" customFormat="1" ht="9">
      <c r="A182" s="12" t="str">
        <f>'Respect vie'!A183</f>
        <v>Rwanda</v>
      </c>
      <c r="B182" s="22" t="s">
        <v>90</v>
      </c>
      <c r="C182" s="12">
        <v>66</v>
      </c>
      <c r="D182" s="22">
        <f>SUM(C182+$D$3)</f>
        <v>24</v>
      </c>
      <c r="E182" s="22">
        <f>SUM(100-D182)</f>
        <v>76</v>
      </c>
      <c r="F182" s="49">
        <f>SUM(E182*0.657)</f>
        <v>49.932</v>
      </c>
      <c r="G182" s="25">
        <v>24</v>
      </c>
      <c r="H182" s="25"/>
      <c r="I182" s="25"/>
      <c r="K182" s="12" t="str">
        <f>'Respect vie'!O183</f>
        <v>Rwanda</v>
      </c>
    </row>
    <row r="183" spans="1:11" s="22" customFormat="1" ht="9">
      <c r="A183" s="12" t="str">
        <f>'Respect vie'!A184</f>
        <v>Sahara occidental</v>
      </c>
      <c r="B183" s="22" t="s">
        <v>90</v>
      </c>
      <c r="C183" s="12">
        <v>81</v>
      </c>
      <c r="D183" s="22">
        <f>SUM(C183+$D$3)</f>
        <v>39</v>
      </c>
      <c r="E183" s="22">
        <f>SUM(100-D183)</f>
        <v>61</v>
      </c>
      <c r="F183" s="49">
        <f>SUM(E183*0.657)</f>
        <v>40.077</v>
      </c>
      <c r="G183" s="22">
        <v>50</v>
      </c>
      <c r="H183" s="25"/>
      <c r="K183" s="12" t="str">
        <f>'Respect vie'!O184</f>
        <v>Western Sahara</v>
      </c>
    </row>
    <row r="184" spans="1:11" s="22" customFormat="1" ht="15.75">
      <c r="A184" s="12" t="str">
        <f>'Respect vie'!A185</f>
        <v>Saint-Christophe-et-Niévès (Saint-Kitts-et-Nevis)</v>
      </c>
      <c r="B184" s="22" t="s">
        <v>91</v>
      </c>
      <c r="C184" s="12"/>
      <c r="D184" s="22">
        <f>SUM(C184+$D$3)</f>
        <v>-42</v>
      </c>
      <c r="E184" s="22">
        <f>SUM(100-D184)</f>
        <v>142</v>
      </c>
      <c r="F184" s="49"/>
      <c r="H184" s="25"/>
      <c r="K184" s="12" t="str">
        <f>'Respect vie'!O185</f>
        <v>Saint Kitts and Nevis</v>
      </c>
    </row>
    <row r="185" spans="1:11" s="22" customFormat="1" ht="15.75">
      <c r="A185" s="12" t="str">
        <f>'Respect vie'!A186</f>
        <v>Saint-Marin</v>
      </c>
      <c r="B185" s="22" t="s">
        <v>91</v>
      </c>
      <c r="C185" s="12">
        <v>0</v>
      </c>
      <c r="D185" s="22">
        <f>SUM(C185+$D$3)</f>
        <v>-42</v>
      </c>
      <c r="E185" s="22">
        <f>SUM(100-D185)</f>
        <v>142</v>
      </c>
      <c r="F185" s="49">
        <f>SUM(E185*0.657)</f>
        <v>93.29400000000001</v>
      </c>
      <c r="H185" s="25"/>
      <c r="K185" s="12" t="str">
        <f>'Respect vie'!O186</f>
        <v>Saint-Martin (Sint Maarten)</v>
      </c>
    </row>
    <row r="186" spans="1:11" s="22" customFormat="1" ht="15.75">
      <c r="A186" s="12" t="str">
        <f>'Respect vie'!A187</f>
        <v>Saint-Pierre-et-Miquelon</v>
      </c>
      <c r="B186" s="22" t="s">
        <v>91</v>
      </c>
      <c r="C186" s="12"/>
      <c r="D186" s="22">
        <f>SUM(C186+$D$3)</f>
        <v>-42</v>
      </c>
      <c r="E186" s="22">
        <f>SUM(100-D186)</f>
        <v>142</v>
      </c>
      <c r="F186" s="49"/>
      <c r="H186" s="25"/>
      <c r="K186" s="12" t="str">
        <f>'Respect vie'!O187</f>
        <v>Saint Pierre and Miquelon</v>
      </c>
    </row>
    <row r="187" spans="1:11" s="22" customFormat="1" ht="15.75">
      <c r="A187" s="12" t="str">
        <f>'Respect vie'!A188</f>
        <v>Saint-Vincent-et-les Grenadines</v>
      </c>
      <c r="B187" s="22" t="s">
        <v>91</v>
      </c>
      <c r="C187" s="12"/>
      <c r="D187" s="22">
        <f>SUM(C187+$D$3)</f>
        <v>-42</v>
      </c>
      <c r="E187" s="22">
        <f>SUM(100-D187)</f>
        <v>142</v>
      </c>
      <c r="F187" s="49"/>
      <c r="H187" s="25"/>
      <c r="K187" s="12" t="str">
        <f>'Respect vie'!O188</f>
        <v>Saint Vincent and the Grenadines</v>
      </c>
    </row>
    <row r="188" spans="1:11" s="22" customFormat="1" ht="15.75">
      <c r="A188" s="12" t="str">
        <f>'Respect vie'!A189</f>
        <v>Sainte-Hélène (Royaume-Uni)</v>
      </c>
      <c r="B188" s="22" t="s">
        <v>91</v>
      </c>
      <c r="C188" s="12">
        <v>0</v>
      </c>
      <c r="D188" s="22">
        <f>SUM(C188+$D$3)</f>
        <v>-42</v>
      </c>
      <c r="E188" s="22">
        <f>SUM(100-D188)</f>
        <v>142</v>
      </c>
      <c r="F188" s="49">
        <f>SUM(E188*0.657)</f>
        <v>93.29400000000001</v>
      </c>
      <c r="G188" s="22">
        <v>58</v>
      </c>
      <c r="H188" s="25"/>
      <c r="K188" s="12" t="str">
        <f>'Respect vie'!O189</f>
        <v>Saint Helena</v>
      </c>
    </row>
    <row r="189" spans="1:11" s="22" customFormat="1" ht="9">
      <c r="A189" s="12" t="str">
        <f>'Respect vie'!A190</f>
        <v>Sainte-Lucie</v>
      </c>
      <c r="B189" s="22" t="s">
        <v>91</v>
      </c>
      <c r="C189" s="12"/>
      <c r="D189" s="22">
        <f>SUM(C189+$D$3)</f>
        <v>-42</v>
      </c>
      <c r="E189" s="22">
        <f>SUM(100-D189)</f>
        <v>142</v>
      </c>
      <c r="F189" s="49"/>
      <c r="G189" s="22">
        <v>70</v>
      </c>
      <c r="H189" s="25"/>
      <c r="K189" s="12" t="str">
        <f>'Respect vie'!O190</f>
        <v>Saint Lucia</v>
      </c>
    </row>
    <row r="190" spans="1:11" s="22" customFormat="1" ht="9">
      <c r="A190" s="12" t="str">
        <f>'Respect vie'!A191</f>
        <v>Salvador (El )</v>
      </c>
      <c r="B190" s="22" t="s">
        <v>91</v>
      </c>
      <c r="C190" s="12">
        <v>0</v>
      </c>
      <c r="D190" s="22">
        <f>SUM(C190+$D$3)</f>
        <v>-42</v>
      </c>
      <c r="E190" s="22">
        <f>SUM(100-D190)</f>
        <v>142</v>
      </c>
      <c r="F190" s="49">
        <f>SUM(E190*0.657)</f>
        <v>93.29400000000001</v>
      </c>
      <c r="G190" s="25"/>
      <c r="H190" s="25"/>
      <c r="I190" s="25"/>
      <c r="K190" s="12" t="str">
        <f>'Respect vie'!O191</f>
        <v>El Salvador</v>
      </c>
    </row>
    <row r="191" spans="1:11" s="22" customFormat="1" ht="9">
      <c r="A191" s="12" t="str">
        <f>'Respect vie'!A192</f>
        <v>Samoa</v>
      </c>
      <c r="B191" s="22" t="s">
        <v>91</v>
      </c>
      <c r="C191" s="12">
        <v>17</v>
      </c>
      <c r="D191" s="22">
        <f>SUM(C191+$D$3)</f>
        <v>-25</v>
      </c>
      <c r="E191" s="22">
        <f>SUM(100-D191)</f>
        <v>125</v>
      </c>
      <c r="F191" s="49">
        <f>SUM(E191*0.657)</f>
        <v>82.125</v>
      </c>
      <c r="G191" s="25">
        <v>39</v>
      </c>
      <c r="H191" s="25"/>
      <c r="I191" s="25"/>
      <c r="K191" s="12" t="str">
        <f>'Respect vie'!O192</f>
        <v>Samoa</v>
      </c>
    </row>
    <row r="192" spans="1:11" s="22" customFormat="1" ht="15.75">
      <c r="A192" s="12" t="str">
        <f>'Respect vie'!A193</f>
        <v>Sao Tomé-et-Principe</v>
      </c>
      <c r="B192" s="22" t="s">
        <v>91</v>
      </c>
      <c r="C192" s="12"/>
      <c r="D192" s="22">
        <f>SUM(C192+$D$3)</f>
        <v>-42</v>
      </c>
      <c r="E192" s="22">
        <f>SUM(100-D192)</f>
        <v>142</v>
      </c>
      <c r="F192" s="49"/>
      <c r="G192" s="25">
        <v>30</v>
      </c>
      <c r="H192" s="25"/>
      <c r="I192" s="25"/>
      <c r="K192" s="12" t="str">
        <f>'Respect vie'!O193</f>
        <v>Sao Tome and Principe</v>
      </c>
    </row>
    <row r="193" spans="1:11" s="22" customFormat="1" ht="9">
      <c r="A193" s="12" t="str">
        <f>'Respect vie'!A194</f>
        <v>Sénégal</v>
      </c>
      <c r="B193" s="22" t="s">
        <v>90</v>
      </c>
      <c r="C193" s="12">
        <v>26</v>
      </c>
      <c r="D193" s="22">
        <f>SUM(C193+$D$3)</f>
        <v>-16</v>
      </c>
      <c r="E193" s="22">
        <f>SUM(100-D193)</f>
        <v>116</v>
      </c>
      <c r="F193" s="49">
        <f>SUM(E193*0.657)</f>
        <v>76.212</v>
      </c>
      <c r="G193" s="25">
        <v>29</v>
      </c>
      <c r="H193" s="25"/>
      <c r="I193" s="25"/>
      <c r="K193" s="12" t="str">
        <f>'Respect vie'!O194</f>
        <v>Senegal</v>
      </c>
    </row>
    <row r="194" spans="1:11" s="22" customFormat="1" ht="9">
      <c r="A194" s="12" t="str">
        <f>'Respect vie'!A195</f>
        <v>Serbie</v>
      </c>
      <c r="B194" s="22" t="s">
        <v>91</v>
      </c>
      <c r="C194" s="12">
        <v>29</v>
      </c>
      <c r="D194" s="22">
        <f>SUM(C194+$D$3)</f>
        <v>-13</v>
      </c>
      <c r="E194" s="22">
        <f>SUM(100-D194)</f>
        <v>113</v>
      </c>
      <c r="F194" s="49">
        <f>SUM(E194*0.657)</f>
        <v>74.241</v>
      </c>
      <c r="G194" s="25">
        <v>33</v>
      </c>
      <c r="H194" s="25"/>
      <c r="I194" s="25"/>
      <c r="K194" s="12" t="str">
        <f>'Respect vie'!O195</f>
        <v>Serbia</v>
      </c>
    </row>
    <row r="195" spans="1:11" s="22" customFormat="1" ht="9">
      <c r="A195" s="12" t="str">
        <f>'Respect vie'!A196</f>
        <v>Seychelles</v>
      </c>
      <c r="B195" s="22" t="s">
        <v>91</v>
      </c>
      <c r="C195" s="12">
        <v>25</v>
      </c>
      <c r="D195" s="22">
        <f>SUM(C195+$D$3)</f>
        <v>-17</v>
      </c>
      <c r="E195" s="22">
        <f>SUM(100-D195)</f>
        <v>117</v>
      </c>
      <c r="F195" s="49">
        <f>SUM(E195*0.657)</f>
        <v>76.869</v>
      </c>
      <c r="G195" s="25">
        <v>48</v>
      </c>
      <c r="H195" s="25"/>
      <c r="I195" s="25"/>
      <c r="K195" s="12" t="str">
        <f>'Respect vie'!O196</f>
        <v>Seychelles</v>
      </c>
    </row>
    <row r="196" spans="1:11" s="22" customFormat="1" ht="9">
      <c r="A196" s="12" t="str">
        <f>'Respect vie'!A197</f>
        <v>Sierra Leone</v>
      </c>
      <c r="B196" s="22" t="s">
        <v>90</v>
      </c>
      <c r="C196" s="12">
        <v>21</v>
      </c>
      <c r="D196" s="22">
        <f>SUM(C196+$D$3)</f>
        <v>-21</v>
      </c>
      <c r="E196" s="22">
        <f>SUM(100-D196)</f>
        <v>121</v>
      </c>
      <c r="F196" s="49">
        <f>SUM(E196*0.657)</f>
        <v>79.497</v>
      </c>
      <c r="G196" s="25">
        <v>25</v>
      </c>
      <c r="H196" s="25"/>
      <c r="I196" s="25"/>
      <c r="K196" s="12" t="str">
        <f>'Respect vie'!O197</f>
        <v>Sierra Leone</v>
      </c>
    </row>
    <row r="197" spans="1:11" s="22" customFormat="1" ht="9">
      <c r="A197" s="12" t="str">
        <f>'Respect vie'!A198</f>
        <v>Singapour</v>
      </c>
      <c r="B197" s="22" t="s">
        <v>90</v>
      </c>
      <c r="C197" s="12">
        <v>61</v>
      </c>
      <c r="D197" s="22">
        <f>SUM(C197+$D$3)</f>
        <v>19</v>
      </c>
      <c r="E197" s="22">
        <f>SUM(100-D197)</f>
        <v>81</v>
      </c>
      <c r="F197" s="49">
        <f>SUM(E197*0.657)</f>
        <v>53.217</v>
      </c>
      <c r="G197" s="22">
        <v>92</v>
      </c>
      <c r="H197" s="25"/>
      <c r="K197" s="12" t="str">
        <f>'Respect vie'!O198</f>
        <v>Singapore</v>
      </c>
    </row>
    <row r="198" spans="1:11" s="22" customFormat="1" ht="9">
      <c r="A198" s="12" t="str">
        <f>'Respect vie'!A199</f>
        <v>Slovaquie</v>
      </c>
      <c r="B198" s="22" t="s">
        <v>91</v>
      </c>
      <c r="C198" s="12">
        <v>0</v>
      </c>
      <c r="D198" s="22">
        <f>SUM(C198+$D$3)</f>
        <v>-42</v>
      </c>
      <c r="E198" s="22">
        <f>SUM(100-D198)</f>
        <v>142</v>
      </c>
      <c r="F198" s="49">
        <f>SUM(E198*0.657)</f>
        <v>93.29400000000001</v>
      </c>
      <c r="G198" s="22">
        <v>40</v>
      </c>
      <c r="H198" s="25"/>
      <c r="K198" s="12" t="str">
        <f>'Respect vie'!O199</f>
        <v>Slovakia</v>
      </c>
    </row>
    <row r="199" spans="1:11" s="22" customFormat="1" ht="9">
      <c r="A199" s="12" t="str">
        <f>'Respect vie'!A200</f>
        <v>Slovénie</v>
      </c>
      <c r="B199" s="22" t="s">
        <v>91</v>
      </c>
      <c r="C199" s="12">
        <v>9.14</v>
      </c>
      <c r="D199" s="22">
        <f>SUM(C199+$D$3)</f>
        <v>-32.86</v>
      </c>
      <c r="E199" s="22">
        <f>SUM(100-D199)</f>
        <v>132.86</v>
      </c>
      <c r="F199" s="49">
        <f>SUM(E199*0.657)</f>
        <v>87.28902000000001</v>
      </c>
      <c r="G199" s="22">
        <v>59</v>
      </c>
      <c r="H199" s="25"/>
      <c r="K199" s="12" t="str">
        <f>'Respect vie'!O200</f>
        <v>Slovenia</v>
      </c>
    </row>
    <row r="200" spans="1:11" s="22" customFormat="1" ht="9">
      <c r="A200" s="12" t="str">
        <f>'Respect vie'!A201</f>
        <v>Somalie</v>
      </c>
      <c r="B200" s="22" t="s">
        <v>91</v>
      </c>
      <c r="C200" s="12">
        <v>88.33</v>
      </c>
      <c r="D200" s="22">
        <f>SUM(C200+$D$3)</f>
        <v>46.33</v>
      </c>
      <c r="E200" s="22">
        <f>SUM(100-D200)</f>
        <v>53.67</v>
      </c>
      <c r="F200" s="49">
        <f>SUM(E200*0.657)</f>
        <v>35.26119</v>
      </c>
      <c r="G200" s="22">
        <v>10</v>
      </c>
      <c r="H200" s="25"/>
      <c r="K200" s="12" t="str">
        <f>'Respect vie'!O201</f>
        <v>Somalia</v>
      </c>
    </row>
    <row r="201" spans="1:11" s="22" customFormat="1" ht="9">
      <c r="A201" s="12" t="str">
        <f>'Respect vie'!A202</f>
        <v>Soudan (du Nord)</v>
      </c>
      <c r="B201" s="22" t="s">
        <v>90</v>
      </c>
      <c r="C201" s="12">
        <v>100.75</v>
      </c>
      <c r="D201" s="22">
        <f>SUM(C201+$D$3)</f>
        <v>58.75</v>
      </c>
      <c r="E201" s="22">
        <f>SUM(100-D201)</f>
        <v>41.25</v>
      </c>
      <c r="F201" s="49">
        <f>SUM(E201*0.657)</f>
        <v>27.10125</v>
      </c>
      <c r="G201" s="22">
        <v>16</v>
      </c>
      <c r="H201" s="25"/>
      <c r="K201" s="12" t="str">
        <f>'Respect vie'!O202</f>
        <v>Sudan (North)</v>
      </c>
    </row>
    <row r="202" spans="1:11" s="22" customFormat="1" ht="9">
      <c r="A202" s="12" t="str">
        <f>'Respect vie'!A203</f>
        <v>Soudan du Sud</v>
      </c>
      <c r="B202" s="22" t="s">
        <v>90</v>
      </c>
      <c r="C202" s="12">
        <v>41.25</v>
      </c>
      <c r="D202" s="22">
        <f>SUM(C202+$D$3)</f>
        <v>-0.75</v>
      </c>
      <c r="E202" s="22">
        <f>SUM(100-D202)</f>
        <v>100.75</v>
      </c>
      <c r="F202" s="49">
        <f>SUM(E202*0.657)</f>
        <v>66.19275</v>
      </c>
      <c r="G202" s="22">
        <v>16</v>
      </c>
      <c r="H202" s="25"/>
      <c r="K202" s="12" t="str">
        <f>'Respect vie'!O203</f>
        <v>South Soudan</v>
      </c>
    </row>
    <row r="203" spans="1:11" s="22" customFormat="1" ht="9">
      <c r="A203" s="12" t="str">
        <f>'Respect vie'!A204</f>
        <v>Sri Lanka</v>
      </c>
      <c r="B203" s="22" t="s">
        <v>90</v>
      </c>
      <c r="C203" s="12">
        <v>87.5</v>
      </c>
      <c r="D203" s="22">
        <f>SUM(C203+$D$3)</f>
        <v>45.5</v>
      </c>
      <c r="E203" s="22">
        <f>SUM(100-D203)</f>
        <v>54.5</v>
      </c>
      <c r="F203" s="49">
        <f>SUM(E203*0.657)</f>
        <v>35.8065</v>
      </c>
      <c r="G203" s="22">
        <v>33</v>
      </c>
      <c r="H203" s="25"/>
      <c r="I203" s="25" t="s">
        <v>90</v>
      </c>
      <c r="K203" s="12" t="str">
        <f>'Respect vie'!O204</f>
        <v>Sri Lanka</v>
      </c>
    </row>
    <row r="204" spans="1:11" s="22" customFormat="1" ht="9">
      <c r="A204" s="12" t="str">
        <f>'Respect vie'!A205</f>
        <v>Suède</v>
      </c>
      <c r="B204" s="24" t="s">
        <v>91</v>
      </c>
      <c r="C204" s="12">
        <v>-5.5</v>
      </c>
      <c r="D204" s="22">
        <f>SUM(C204+$D$3)</f>
        <v>-47.5</v>
      </c>
      <c r="E204" s="22">
        <f>SUM(100-D204)</f>
        <v>147.5</v>
      </c>
      <c r="F204" s="49">
        <f>SUM(E204*0.657)</f>
        <v>96.9075</v>
      </c>
      <c r="G204" s="22">
        <v>93</v>
      </c>
      <c r="H204" s="25"/>
      <c r="I204" s="25" t="s">
        <v>90</v>
      </c>
      <c r="K204" s="12" t="str">
        <f>'Respect vie'!O205</f>
        <v>Sweden</v>
      </c>
    </row>
    <row r="205" spans="1:11" s="22" customFormat="1" ht="9">
      <c r="A205" s="12" t="str">
        <f>'Respect vie'!A206</f>
        <v>Suisse</v>
      </c>
      <c r="B205" s="24" t="s">
        <v>91</v>
      </c>
      <c r="C205" s="12">
        <v>-6.2</v>
      </c>
      <c r="D205" s="22">
        <f>SUM(C205+$D$3)</f>
        <v>-48.2</v>
      </c>
      <c r="E205" s="22">
        <f>SUM(100-D205)</f>
        <v>148.2</v>
      </c>
      <c r="F205" s="49">
        <f>SUM(E205*0.657)</f>
        <v>97.3674</v>
      </c>
      <c r="G205" s="22">
        <v>88</v>
      </c>
      <c r="H205" s="25"/>
      <c r="K205" s="12" t="str">
        <f>'Respect vie'!O206</f>
        <v>Switzerland</v>
      </c>
    </row>
    <row r="206" spans="1:11" s="22" customFormat="1" ht="9">
      <c r="A206" s="12" t="str">
        <f>'Respect vie'!A207</f>
        <v>Suriname</v>
      </c>
      <c r="B206" s="22" t="s">
        <v>91</v>
      </c>
      <c r="C206" s="12">
        <v>-1</v>
      </c>
      <c r="D206" s="22">
        <f>SUM(C206+$D$3)</f>
        <v>-43</v>
      </c>
      <c r="E206" s="22">
        <f>SUM(100-D206)</f>
        <v>143</v>
      </c>
      <c r="F206" s="49">
        <f>SUM(E206*0.657)</f>
        <v>93.95100000000001</v>
      </c>
      <c r="G206" s="22">
        <v>30</v>
      </c>
      <c r="H206" s="25"/>
      <c r="K206" s="12" t="str">
        <f>'Respect vie'!O207</f>
        <v>Suriname</v>
      </c>
    </row>
    <row r="207" spans="1:11" s="22" customFormat="1" ht="9">
      <c r="A207" s="12" t="str">
        <f>'Respect vie'!A208</f>
        <v>Swaziland</v>
      </c>
      <c r="B207" s="22" t="s">
        <v>90</v>
      </c>
      <c r="C207" s="12">
        <v>67</v>
      </c>
      <c r="D207" s="22">
        <f>SUM(C207+$D$3)</f>
        <v>25</v>
      </c>
      <c r="E207" s="22">
        <f>SUM(100-D207)</f>
        <v>75</v>
      </c>
      <c r="F207" s="49">
        <f>SUM(E207*0.657)</f>
        <v>49.275000000000006</v>
      </c>
      <c r="G207" s="22">
        <v>31</v>
      </c>
      <c r="H207" s="25"/>
      <c r="K207" s="12" t="str">
        <f>'Respect vie'!O208</f>
        <v>Swaziland</v>
      </c>
    </row>
    <row r="208" spans="1:11" s="22" customFormat="1" ht="15.75">
      <c r="A208" s="12" t="str">
        <f>'Respect vie'!A209</f>
        <v>Syrie (République arabe syrienne)</v>
      </c>
      <c r="B208" s="22" t="s">
        <v>90</v>
      </c>
      <c r="C208" s="12">
        <v>138</v>
      </c>
      <c r="D208" s="22">
        <f>SUM(C208+$D$3)</f>
        <v>96</v>
      </c>
      <c r="E208" s="22">
        <f>SUM(100-D208)</f>
        <v>4</v>
      </c>
      <c r="F208" s="49">
        <f>SUM(E208*0.657)</f>
        <v>2.628</v>
      </c>
      <c r="G208" s="22">
        <v>26</v>
      </c>
      <c r="H208" s="25"/>
      <c r="K208" s="12" t="str">
        <f>'Respect vie'!O209</f>
        <v>Syrian Arab Republic</v>
      </c>
    </row>
    <row r="209" spans="1:11" s="22" customFormat="1" ht="9">
      <c r="A209" s="12" t="str">
        <f>'Respect vie'!A210</f>
        <v>Tadjikistan</v>
      </c>
      <c r="B209" s="25" t="s">
        <v>90</v>
      </c>
      <c r="C209" s="12">
        <v>56</v>
      </c>
      <c r="D209" s="22">
        <f>SUM(C209+$D$3)</f>
        <v>14</v>
      </c>
      <c r="E209" s="22">
        <f>SUM(100-D209)</f>
        <v>86</v>
      </c>
      <c r="F209" s="49">
        <f>SUM(E209*0.657)</f>
        <v>56.502</v>
      </c>
      <c r="G209" s="22">
        <v>23</v>
      </c>
      <c r="H209" s="25"/>
      <c r="K209" s="12" t="str">
        <f>'Respect vie'!O210</f>
        <v>Tajikistan</v>
      </c>
    </row>
    <row r="210" spans="1:11" s="22" customFormat="1" ht="9">
      <c r="A210" s="12" t="str">
        <f>'Respect vie'!A211</f>
        <v>Taïwan</v>
      </c>
      <c r="B210" s="22" t="s">
        <v>90</v>
      </c>
      <c r="C210" s="12">
        <v>13</v>
      </c>
      <c r="D210" s="22">
        <f>SUM(C210+$D$3)</f>
        <v>-29</v>
      </c>
      <c r="E210" s="22">
        <f>SUM(100-D210)</f>
        <v>129</v>
      </c>
      <c r="F210" s="49">
        <f>SUM(E210*0.657)</f>
        <v>84.753</v>
      </c>
      <c r="G210" s="22">
        <v>61</v>
      </c>
      <c r="H210" s="25"/>
      <c r="K210" s="12" t="str">
        <f>'Respect vie'!O211</f>
        <v>Taiwan</v>
      </c>
    </row>
    <row r="211" spans="1:11" s="22" customFormat="1" ht="15.75">
      <c r="A211" s="12" t="str">
        <f>'Respect vie'!A212</f>
        <v>Tanzanie (République-Unie de)</v>
      </c>
      <c r="B211" s="22" t="s">
        <v>90</v>
      </c>
      <c r="C211" s="12">
        <v>6</v>
      </c>
      <c r="D211" s="22">
        <f>SUM(C211+$D$3)</f>
        <v>-36</v>
      </c>
      <c r="E211" s="22">
        <f>SUM(100-D211)</f>
        <v>136</v>
      </c>
      <c r="F211" s="49">
        <f>SUM(E211*0.657)</f>
        <v>89.352</v>
      </c>
      <c r="G211" s="25">
        <v>30</v>
      </c>
      <c r="H211" s="25"/>
      <c r="I211" s="25"/>
      <c r="K211" s="12" t="str">
        <f>'Respect vie'!O212</f>
        <v>Tanzania (United Republic of )</v>
      </c>
    </row>
    <row r="212" spans="1:11" s="22" customFormat="1" ht="9">
      <c r="A212" s="12" t="str">
        <f>'Respect vie'!A213</f>
        <v>Tchad</v>
      </c>
      <c r="B212" s="22" t="s">
        <v>90</v>
      </c>
      <c r="C212" s="12">
        <v>37.67</v>
      </c>
      <c r="D212" s="22">
        <f>SUM(C212+$D$3)</f>
        <v>-4.329999999999998</v>
      </c>
      <c r="E212" s="22">
        <f>SUM(100-D212)</f>
        <v>104.33</v>
      </c>
      <c r="F212" s="49">
        <f>SUM(E212*0.657)</f>
        <v>68.54481</v>
      </c>
      <c r="G212" s="22">
        <v>20</v>
      </c>
      <c r="H212" s="25"/>
      <c r="K212" s="12" t="str">
        <f>'Respect vie'!O213</f>
        <v>Chad</v>
      </c>
    </row>
    <row r="213" spans="1:11" s="22" customFormat="1" ht="9">
      <c r="A213" s="12" t="str">
        <f>'Respect vie'!A214</f>
        <v>Thaïlande</v>
      </c>
      <c r="B213" s="22" t="s">
        <v>90</v>
      </c>
      <c r="C213" s="12">
        <v>61.5</v>
      </c>
      <c r="D213" s="22">
        <f>SUM(C213+$D$3)</f>
        <v>19.5</v>
      </c>
      <c r="E213" s="22">
        <f>SUM(100-D213)</f>
        <v>80.5</v>
      </c>
      <c r="F213" s="49">
        <f>SUM(E213*0.657)</f>
        <v>52.8885</v>
      </c>
      <c r="G213" s="22">
        <v>34</v>
      </c>
      <c r="H213" s="25"/>
      <c r="K213" s="12" t="str">
        <f>'Respect vie'!O214</f>
        <v>Thailand</v>
      </c>
    </row>
    <row r="214" spans="1:11" s="22" customFormat="1" ht="9">
      <c r="A214" s="12" t="str">
        <f>'Respect vie'!A215</f>
        <v>Timor-orientale (leste)</v>
      </c>
      <c r="B214" s="22" t="s">
        <v>90</v>
      </c>
      <c r="C214" s="12">
        <v>30</v>
      </c>
      <c r="D214" s="22">
        <f>SUM(C214+$D$3)</f>
        <v>-12</v>
      </c>
      <c r="E214" s="22">
        <f>SUM(100-D214)</f>
        <v>112</v>
      </c>
      <c r="F214" s="49">
        <f>SUM(E214*0.657)</f>
        <v>73.584</v>
      </c>
      <c r="G214" s="22">
        <v>24</v>
      </c>
      <c r="H214" s="25"/>
      <c r="K214" s="12" t="str">
        <f>'Respect vie'!O215</f>
        <v>Timor-Leste (East)</v>
      </c>
    </row>
    <row r="215" spans="1:11" s="22" customFormat="1" ht="9">
      <c r="A215" s="12" t="str">
        <f>'Respect vie'!A216</f>
        <v>Togo</v>
      </c>
      <c r="B215" s="22" t="s">
        <v>90</v>
      </c>
      <c r="C215" s="12">
        <v>28.5</v>
      </c>
      <c r="D215" s="22">
        <f>SUM(C215+$D$3)</f>
        <v>-13.5</v>
      </c>
      <c r="E215" s="22">
        <f>SUM(100-D215)</f>
        <v>113.5</v>
      </c>
      <c r="F215" s="49">
        <f>SUM(E215*0.657)</f>
        <v>74.5695</v>
      </c>
      <c r="G215" s="22">
        <v>24</v>
      </c>
      <c r="H215" s="25"/>
      <c r="K215" s="12" t="str">
        <f>'Respect vie'!O216</f>
        <v>Togo</v>
      </c>
    </row>
    <row r="216" spans="1:11" s="22" customFormat="1" ht="9">
      <c r="A216" s="12" t="str">
        <f>'Respect vie'!A217</f>
        <v>Tonga</v>
      </c>
      <c r="B216" s="22" t="s">
        <v>91</v>
      </c>
      <c r="C216" s="12">
        <v>21</v>
      </c>
      <c r="D216" s="22">
        <f>SUM(C216+$D$3)</f>
        <v>-21</v>
      </c>
      <c r="E216" s="22">
        <f>SUM(100-D216)</f>
        <v>121</v>
      </c>
      <c r="F216" s="49">
        <f>SUM(E216*0.657)</f>
        <v>79.497</v>
      </c>
      <c r="G216" s="22">
        <v>31</v>
      </c>
      <c r="H216" s="25"/>
      <c r="K216" s="12" t="str">
        <f>'Respect vie'!O217</f>
        <v>Tonga</v>
      </c>
    </row>
    <row r="217" spans="1:11" s="22" customFormat="1" ht="10.5" customHeight="1">
      <c r="A217" s="12" t="str">
        <f>'Respect vie'!A218</f>
        <v>Transnistrie (République de )</v>
      </c>
      <c r="B217" s="22" t="s">
        <v>91</v>
      </c>
      <c r="C217" s="12"/>
      <c r="F217" s="49"/>
      <c r="H217" s="25"/>
      <c r="K217" s="12" t="str">
        <f>'Respect vie'!O218</f>
        <v>Transnistria Republic</v>
      </c>
    </row>
    <row r="218" spans="1:11" s="22" customFormat="1" ht="9">
      <c r="A218" s="12" t="str">
        <f>'Respect vie'!A219</f>
        <v>Trinité-et-Tobago</v>
      </c>
      <c r="B218" s="22" t="s">
        <v>90</v>
      </c>
      <c r="C218" s="12">
        <v>15</v>
      </c>
      <c r="D218" s="22">
        <f>SUM(C218+$D$3)</f>
        <v>-27</v>
      </c>
      <c r="E218" s="22">
        <f>SUM(100-D218)</f>
        <v>127</v>
      </c>
      <c r="F218" s="49">
        <f>SUM(E218*0.657)</f>
        <v>83.43900000000001</v>
      </c>
      <c r="G218" s="22">
        <v>32</v>
      </c>
      <c r="H218" s="25"/>
      <c r="I218" s="25" t="s">
        <v>90</v>
      </c>
      <c r="K218" s="12" t="str">
        <f>'Respect vie'!O219</f>
        <v>Trinidad and Tobago</v>
      </c>
    </row>
    <row r="219" spans="1:11" s="22" customFormat="1" ht="9">
      <c r="A219" s="12" t="str">
        <f>'Respect vie'!A220</f>
        <v>Tunisie</v>
      </c>
      <c r="B219" s="22" t="s">
        <v>90</v>
      </c>
      <c r="C219" s="12">
        <v>60.25</v>
      </c>
      <c r="D219" s="22">
        <f>SUM(C219+$D$3)</f>
        <v>18.25</v>
      </c>
      <c r="E219" s="22">
        <f>SUM(100-D219)</f>
        <v>81.75</v>
      </c>
      <c r="F219" s="49">
        <f>SUM(E219*0.657)</f>
        <v>53.70975</v>
      </c>
      <c r="G219" s="22">
        <v>38</v>
      </c>
      <c r="H219" s="25"/>
      <c r="K219" s="12" t="str">
        <f>'Respect vie'!O220</f>
        <v>Tunisia</v>
      </c>
    </row>
    <row r="220" spans="1:11" s="22" customFormat="1" ht="9">
      <c r="A220" s="12" t="str">
        <f>'Respect vie'!A221</f>
        <v>Turkménistan</v>
      </c>
      <c r="B220" s="22" t="s">
        <v>90</v>
      </c>
      <c r="C220" s="12">
        <v>140.67</v>
      </c>
      <c r="D220" s="22">
        <f>SUM(C220+$D$3)</f>
        <v>98.66999999999999</v>
      </c>
      <c r="E220" s="22">
        <f>SUM(100-D220)</f>
        <v>1.3300000000000125</v>
      </c>
      <c r="F220" s="49">
        <f>SUM(E220*0.657)</f>
        <v>0.8738100000000083</v>
      </c>
      <c r="G220" s="22">
        <v>16</v>
      </c>
      <c r="H220" s="25"/>
      <c r="K220" s="12" t="str">
        <f>'Respect vie'!O221</f>
        <v>Turkmenistan</v>
      </c>
    </row>
    <row r="221" spans="1:11" s="22" customFormat="1" ht="9">
      <c r="A221" s="12" t="str">
        <f>'Respect vie'!A222</f>
        <v>Turquie</v>
      </c>
      <c r="B221" s="22" t="s">
        <v>90</v>
      </c>
      <c r="C221" s="12">
        <v>70</v>
      </c>
      <c r="D221" s="22">
        <f>SUM(C221+$D$3)</f>
        <v>28</v>
      </c>
      <c r="E221" s="22">
        <f>SUM(100-D221)</f>
        <v>72</v>
      </c>
      <c r="F221" s="49">
        <f>SUM(E221*0.657)</f>
        <v>47.304</v>
      </c>
      <c r="G221" s="22">
        <v>42</v>
      </c>
      <c r="H221" s="25"/>
      <c r="K221" s="12" t="str">
        <f>'Respect vie'!O222</f>
        <v>Turkey</v>
      </c>
    </row>
    <row r="222" spans="1:11" s="22" customFormat="1" ht="9">
      <c r="A222" s="12" t="str">
        <f>'Respect vie'!A223</f>
        <v>Tuvalu</v>
      </c>
      <c r="B222" s="22" t="s">
        <v>91</v>
      </c>
      <c r="C222" s="12"/>
      <c r="F222" s="49"/>
      <c r="H222" s="25"/>
      <c r="K222" s="12" t="str">
        <f>'Respect vie'!O223</f>
        <v>Tuvalu</v>
      </c>
    </row>
    <row r="223" spans="1:11" s="22" customFormat="1" ht="9">
      <c r="A223" s="12" t="str">
        <f>'Respect vie'!A224</f>
        <v>Ukraine</v>
      </c>
      <c r="B223" s="22" t="s">
        <v>90</v>
      </c>
      <c r="C223" s="12">
        <v>54</v>
      </c>
      <c r="D223" s="22">
        <f>SUM(C223+$D$3)</f>
        <v>12</v>
      </c>
      <c r="E223" s="22">
        <f>SUM(100-D223)</f>
        <v>88</v>
      </c>
      <c r="F223" s="49">
        <f>SUM(E223*0.657)</f>
        <v>57.816</v>
      </c>
      <c r="G223" s="25">
        <v>23</v>
      </c>
      <c r="H223" s="25"/>
      <c r="I223" s="25"/>
      <c r="K223" s="12" t="str">
        <f>'Respect vie'!O224</f>
        <v>Ukraine</v>
      </c>
    </row>
    <row r="224" spans="1:11" s="22" customFormat="1" ht="9">
      <c r="A224" s="12" t="str">
        <f>'Respect vie'!A225</f>
        <v>Uruguay</v>
      </c>
      <c r="B224" s="22" t="s">
        <v>91</v>
      </c>
      <c r="C224" s="12">
        <v>4.25</v>
      </c>
      <c r="D224" s="22">
        <f>SUM(C224+$D$3)</f>
        <v>-37.75</v>
      </c>
      <c r="E224" s="22">
        <f>SUM(100-D224)</f>
        <v>137.75</v>
      </c>
      <c r="F224" s="49">
        <f>SUM(E224*0.657)</f>
        <v>90.50175</v>
      </c>
      <c r="G224" s="22">
        <v>70</v>
      </c>
      <c r="H224" s="25"/>
      <c r="K224" s="12" t="str">
        <f>'Respect vie'!O225</f>
        <v>Uruguay</v>
      </c>
    </row>
    <row r="225" spans="1:11" s="22" customFormat="1" ht="9">
      <c r="A225" s="12" t="str">
        <f>'Respect vie'!A226</f>
        <v>Vanuatu</v>
      </c>
      <c r="B225" s="22" t="s">
        <v>91</v>
      </c>
      <c r="C225" s="12"/>
      <c r="D225" s="22">
        <f>SUM(C225+$D$3)</f>
        <v>-42</v>
      </c>
      <c r="E225" s="22">
        <f>SUM(100-D225)</f>
        <v>142</v>
      </c>
      <c r="F225" s="49"/>
      <c r="G225" s="22">
        <v>35</v>
      </c>
      <c r="H225" s="25"/>
      <c r="K225" s="12" t="str">
        <f>'Respect vie'!O226</f>
        <v>Vanuatu</v>
      </c>
    </row>
    <row r="226" spans="1:11" s="22" customFormat="1" ht="9">
      <c r="A226" s="12" t="str">
        <f>'Respect vie'!A227</f>
        <v>Vatican (St-Siège)</v>
      </c>
      <c r="B226" s="22" t="s">
        <v>91</v>
      </c>
      <c r="C226" s="12"/>
      <c r="D226" s="22">
        <f>SUM(C226+$D$3)</f>
        <v>-42</v>
      </c>
      <c r="E226" s="22">
        <f>SUM(100-D226)</f>
        <v>142</v>
      </c>
      <c r="F226" s="49"/>
      <c r="H226" s="25"/>
      <c r="K226" s="12" t="str">
        <f>'Respect vie'!O227</f>
        <v>Vatican</v>
      </c>
    </row>
    <row r="227" spans="1:11" s="22" customFormat="1" ht="9">
      <c r="A227" s="12" t="str">
        <f>'Respect vie'!A228</f>
        <v>Venezuela</v>
      </c>
      <c r="B227" s="22" t="s">
        <v>90</v>
      </c>
      <c r="C227" s="12">
        <v>55</v>
      </c>
      <c r="D227" s="22">
        <f>SUM(C227+$D$3)</f>
        <v>13</v>
      </c>
      <c r="E227" s="22">
        <f>SUM(100-D227)</f>
        <v>87</v>
      </c>
      <c r="F227" s="49">
        <f>SUM(E227*0.657)</f>
        <v>57.159000000000006</v>
      </c>
      <c r="G227" s="22">
        <v>19</v>
      </c>
      <c r="H227" s="25"/>
      <c r="K227" s="12" t="str">
        <f>'Respect vie'!O228</f>
        <v>Venezuela</v>
      </c>
    </row>
    <row r="228" spans="1:11" s="22" customFormat="1" ht="9">
      <c r="A228" s="12" t="str">
        <f>'Respect vie'!A229</f>
        <v>Viet Nam</v>
      </c>
      <c r="B228" s="22" t="s">
        <v>90</v>
      </c>
      <c r="C228" s="12">
        <v>114</v>
      </c>
      <c r="D228" s="22">
        <f>SUM(C228+$D$3)</f>
        <v>72</v>
      </c>
      <c r="E228" s="22">
        <f>SUM(100-D228)</f>
        <v>28</v>
      </c>
      <c r="F228" s="49">
        <f>SUM(E228*0.657)</f>
        <v>18.396</v>
      </c>
      <c r="G228" s="25">
        <v>29</v>
      </c>
      <c r="H228" s="25"/>
      <c r="I228" s="25"/>
      <c r="K228" s="12" t="str">
        <f>'Respect vie'!O229</f>
        <v>Viet Nam</v>
      </c>
    </row>
    <row r="229" spans="1:11" s="22" customFormat="1" ht="9">
      <c r="A229" s="12" t="str">
        <f>'Respect vie'!A230</f>
        <v>Yémen</v>
      </c>
      <c r="B229" s="25" t="s">
        <v>90</v>
      </c>
      <c r="C229" s="12">
        <v>101</v>
      </c>
      <c r="D229" s="22">
        <f>SUM(C229+$D$3)</f>
        <v>59</v>
      </c>
      <c r="E229" s="22">
        <f>SUM(100-D229)</f>
        <v>41</v>
      </c>
      <c r="F229" s="49">
        <f>SUM(E229*0.657)</f>
        <v>26.937</v>
      </c>
      <c r="G229" s="22">
        <v>21</v>
      </c>
      <c r="H229" s="25"/>
      <c r="K229" s="12" t="str">
        <f>'Respect vie'!O230</f>
        <v>Yemen</v>
      </c>
    </row>
    <row r="230" spans="1:11" s="22" customFormat="1" ht="9">
      <c r="A230" s="12" t="str">
        <f>'Respect vie'!A231</f>
        <v>Zambie</v>
      </c>
      <c r="B230" s="22" t="s">
        <v>91</v>
      </c>
      <c r="C230" s="12">
        <v>30</v>
      </c>
      <c r="D230" s="22">
        <f>SUM(C230+$D$3)</f>
        <v>-12</v>
      </c>
      <c r="E230" s="22">
        <f>SUM(100-D230)</f>
        <v>112</v>
      </c>
      <c r="F230" s="49">
        <f>SUM(E230*0.657)</f>
        <v>73.584</v>
      </c>
      <c r="G230" s="25">
        <v>32</v>
      </c>
      <c r="H230" s="25"/>
      <c r="I230" s="25"/>
      <c r="K230" s="12" t="str">
        <f>'Respect vie'!O231</f>
        <v>Zambia</v>
      </c>
    </row>
    <row r="231" spans="1:11" s="22" customFormat="1" ht="9">
      <c r="A231" s="12" t="str">
        <f>'Respect vie'!A232</f>
        <v>Zimbabwe</v>
      </c>
      <c r="B231" s="22" t="s">
        <v>90</v>
      </c>
      <c r="C231" s="12">
        <v>55</v>
      </c>
      <c r="D231" s="22">
        <f>SUM(C231+$D$3)</f>
        <v>13</v>
      </c>
      <c r="E231" s="22">
        <f>SUM(100-D231)</f>
        <v>87</v>
      </c>
      <c r="F231" s="49">
        <f>SUM(E231*0.657)</f>
        <v>57.159000000000006</v>
      </c>
      <c r="G231" s="25">
        <v>22</v>
      </c>
      <c r="H231" s="25"/>
      <c r="I231" s="25"/>
      <c r="K231" s="12" t="str">
        <f>'Respect vie'!O232</f>
        <v>Zimbabwe</v>
      </c>
    </row>
    <row r="232" spans="1:11" s="22" customFormat="1" ht="7.5">
      <c r="A232" s="12"/>
      <c r="C232" s="12"/>
      <c r="K232" s="12"/>
    </row>
    <row r="233" spans="1:256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11" s="22" customFormat="1" ht="7.5">
      <c r="A234" s="12"/>
      <c r="C234" s="12"/>
      <c r="K234" s="12"/>
    </row>
    <row r="235" spans="1:11" ht="15.75">
      <c r="A235" s="12" t="s">
        <v>93</v>
      </c>
      <c r="D235" s="22"/>
      <c r="E235" s="22"/>
      <c r="F235" s="22"/>
      <c r="G235" s="57" t="s">
        <v>55</v>
      </c>
      <c r="H235" s="57"/>
      <c r="I235" s="57"/>
      <c r="J235" s="22"/>
      <c r="K235" s="12" t="s">
        <v>93</v>
      </c>
    </row>
    <row r="238" spans="1:11" s="22" customFormat="1" ht="30.75">
      <c r="A238" s="12"/>
      <c r="B238" s="12" t="s">
        <v>83</v>
      </c>
      <c r="C238" s="66" t="s">
        <v>73</v>
      </c>
      <c r="D238" s="67"/>
      <c r="E238" s="67"/>
      <c r="F238" s="68" t="s">
        <v>84</v>
      </c>
      <c r="G238" s="12" t="s">
        <v>85</v>
      </c>
      <c r="H238" s="12" t="s">
        <v>75</v>
      </c>
      <c r="I238" s="12" t="s">
        <v>76</v>
      </c>
      <c r="J238" s="12"/>
      <c r="K238" s="12" t="s">
        <v>9</v>
      </c>
    </row>
  </sheetData>
  <sheetProtection selectLockedCells="1" selectUnlockedCells="1"/>
  <hyperlinks>
    <hyperlink ref="G235" r:id="rId1" display="http://cpi.transparency.org/cpi2011/interactive/"/>
  </hyperlinks>
  <printOptions/>
  <pageMargins left="0.39375" right="0.39375" top="0.63125" bottom="0.63125" header="0.39375" footer="0.393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51"/>
  <sheetViews>
    <sheetView zoomScale="108" zoomScaleNormal="108" workbookViewId="0" topLeftCell="A1">
      <pane ySplit="4" topLeftCell="D5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16.57421875" style="12" customWidth="1"/>
    <col min="2" max="2" width="8.8515625" style="69" customWidth="1"/>
    <col min="3" max="4" width="13.00390625" style="22" customWidth="1"/>
    <col min="5" max="5" width="9.140625" style="22" customWidth="1"/>
    <col min="6" max="6" width="9.57421875" style="22" customWidth="1"/>
    <col min="7" max="7" width="10.8515625" style="0" customWidth="1"/>
    <col min="8" max="8" width="10.8515625" style="22" customWidth="1"/>
    <col min="9" max="9" width="8.28125" style="22" customWidth="1"/>
    <col min="10" max="10" width="7.00390625" style="22" customWidth="1"/>
    <col min="11" max="11" width="8.28125" style="22" customWidth="1"/>
    <col min="12" max="12" width="7.8515625" style="22" customWidth="1"/>
    <col min="13" max="13" width="8.57421875" style="22" customWidth="1"/>
    <col min="14" max="14" width="6.00390625" style="0" customWidth="1"/>
    <col min="15" max="15" width="16.421875" style="12" customWidth="1"/>
    <col min="16" max="16384" width="11.57421875" style="22" customWidth="1"/>
  </cols>
  <sheetData>
    <row r="1" spans="1:15" ht="11.25" customHeight="1">
      <c r="A1" s="26" t="s">
        <v>94</v>
      </c>
      <c r="O1" s="26"/>
    </row>
    <row r="2" spans="1:15" s="12" customFormat="1" ht="69.75" customHeight="1">
      <c r="A2" s="33" t="s">
        <v>31</v>
      </c>
      <c r="B2" s="69" t="s">
        <v>95</v>
      </c>
      <c r="C2" s="12" t="s">
        <v>96</v>
      </c>
      <c r="D2" s="12" t="s">
        <v>32</v>
      </c>
      <c r="E2" s="32" t="s">
        <v>97</v>
      </c>
      <c r="F2" s="32" t="s">
        <v>98</v>
      </c>
      <c r="G2"/>
      <c r="H2" s="32" t="s">
        <v>99</v>
      </c>
      <c r="I2" s="32" t="s">
        <v>45</v>
      </c>
      <c r="J2" s="32" t="s">
        <v>46</v>
      </c>
      <c r="K2" s="32" t="s">
        <v>100</v>
      </c>
      <c r="L2" s="32" t="s">
        <v>48</v>
      </c>
      <c r="M2" s="32" t="s">
        <v>49</v>
      </c>
      <c r="N2"/>
      <c r="O2" s="12" t="s">
        <v>9</v>
      </c>
    </row>
    <row r="3" spans="1:14" s="12" customFormat="1" ht="28.5" customHeight="1">
      <c r="A3" s="12" t="s">
        <v>101</v>
      </c>
      <c r="B3" s="69"/>
      <c r="D3" s="12" t="s">
        <v>43</v>
      </c>
      <c r="E3" s="32" t="s">
        <v>102</v>
      </c>
      <c r="F3" s="32" t="s">
        <v>103</v>
      </c>
      <c r="G3"/>
      <c r="H3" s="32" t="s">
        <v>104</v>
      </c>
      <c r="I3" s="32"/>
      <c r="J3" s="32"/>
      <c r="K3" s="32"/>
      <c r="L3" s="32"/>
      <c r="M3" s="32"/>
      <c r="N3"/>
    </row>
    <row r="4" spans="2:14" s="12" customFormat="1" ht="19.5" customHeight="1">
      <c r="B4" s="69"/>
      <c r="C4" s="12" t="s">
        <v>105</v>
      </c>
      <c r="D4" s="12">
        <v>2000</v>
      </c>
      <c r="E4" s="32"/>
      <c r="F4" s="32"/>
      <c r="G4"/>
      <c r="H4" s="32"/>
      <c r="I4" s="32"/>
      <c r="J4" s="32"/>
      <c r="K4" s="32"/>
      <c r="L4" s="32"/>
      <c r="M4" s="32"/>
      <c r="N4"/>
    </row>
    <row r="5" spans="2:14" s="12" customFormat="1" ht="19.5" customHeight="1">
      <c r="B5" s="69"/>
      <c r="C5" s="12">
        <v>2009</v>
      </c>
      <c r="E5" s="12">
        <v>2011</v>
      </c>
      <c r="G5"/>
      <c r="H5" s="12">
        <v>2012</v>
      </c>
      <c r="I5" s="12">
        <v>2012</v>
      </c>
      <c r="N5"/>
    </row>
    <row r="6" spans="1:14" s="12" customFormat="1" ht="12.75">
      <c r="A6" s="12" t="s">
        <v>3</v>
      </c>
      <c r="B6" s="69"/>
      <c r="C6" s="70"/>
      <c r="D6" s="70"/>
      <c r="E6" s="70"/>
      <c r="F6" s="70"/>
      <c r="G6"/>
      <c r="H6" s="70"/>
      <c r="I6" s="70"/>
      <c r="J6" s="70"/>
      <c r="K6" s="70"/>
      <c r="L6" s="70"/>
      <c r="M6" s="70"/>
      <c r="N6"/>
    </row>
    <row r="7" spans="1:15" ht="12.75">
      <c r="A7" s="12" t="s">
        <v>106</v>
      </c>
      <c r="B7" s="69">
        <v>25500100</v>
      </c>
      <c r="C7" s="24">
        <v>6315</v>
      </c>
      <c r="D7" s="24"/>
      <c r="E7" s="24">
        <f>SUM(C7/$C$234*$E$234)</f>
        <v>692.3283226636167</v>
      </c>
      <c r="F7" s="54">
        <f>SUM(E7/B7*80)</f>
        <v>0.0021720019063881844</v>
      </c>
      <c r="H7" s="24" t="s">
        <v>90</v>
      </c>
      <c r="I7" s="24" t="s">
        <v>90</v>
      </c>
      <c r="J7" s="24"/>
      <c r="K7" s="24"/>
      <c r="L7" s="24"/>
      <c r="M7" s="24" t="s">
        <v>91</v>
      </c>
      <c r="O7" s="12" t="s">
        <v>106</v>
      </c>
    </row>
    <row r="8" spans="1:15" ht="12.75">
      <c r="A8" s="12" t="s">
        <v>107</v>
      </c>
      <c r="B8" s="69">
        <v>50586757</v>
      </c>
      <c r="C8" s="24">
        <v>499016</v>
      </c>
      <c r="D8" s="24"/>
      <c r="E8" s="24">
        <f>SUM(C8/$C$234*$E$234)</f>
        <v>54708.299328948124</v>
      </c>
      <c r="F8" s="54">
        <f>SUM(E8/B8*80)</f>
        <v>0.08651797833800356</v>
      </c>
      <c r="H8" s="24" t="s">
        <v>90</v>
      </c>
      <c r="I8" s="24" t="s">
        <v>90</v>
      </c>
      <c r="J8" s="24" t="s">
        <v>91</v>
      </c>
      <c r="K8" s="24"/>
      <c r="L8" s="24"/>
      <c r="M8" s="24"/>
      <c r="O8" s="12" t="s">
        <v>108</v>
      </c>
    </row>
    <row r="9" spans="1:15" ht="12.75">
      <c r="A9" s="12" t="s">
        <v>109</v>
      </c>
      <c r="B9" s="69">
        <v>2831741</v>
      </c>
      <c r="C9" s="24">
        <v>3007</v>
      </c>
      <c r="D9" s="24"/>
      <c r="E9" s="24">
        <f>SUM(C9/$C$234*$E$234)</f>
        <v>329.6644918843224</v>
      </c>
      <c r="F9" s="54">
        <f>SUM(E9/B9*80)</f>
        <v>0.009313408023807894</v>
      </c>
      <c r="H9" s="24" t="s">
        <v>91</v>
      </c>
      <c r="I9" s="24" t="s">
        <v>90</v>
      </c>
      <c r="J9" s="24"/>
      <c r="K9" s="24"/>
      <c r="L9" s="24"/>
      <c r="M9" s="24"/>
      <c r="O9" s="12" t="s">
        <v>110</v>
      </c>
    </row>
    <row r="10" spans="1:15" ht="12.75">
      <c r="A10" s="12" t="s">
        <v>111</v>
      </c>
      <c r="B10" s="69">
        <v>37100000</v>
      </c>
      <c r="C10" s="24">
        <v>121312</v>
      </c>
      <c r="D10" s="24"/>
      <c r="E10" s="24">
        <f>SUM(C10/$C$234*$E$234)</f>
        <v>13299.72026586994</v>
      </c>
      <c r="F10" s="54">
        <f>SUM(E10/B10*80)</f>
        <v>0.028678642082738418</v>
      </c>
      <c r="H10" s="24" t="s">
        <v>112</v>
      </c>
      <c r="I10" s="24"/>
      <c r="J10" s="24" t="s">
        <v>91</v>
      </c>
      <c r="K10" s="24"/>
      <c r="L10" s="24"/>
      <c r="M10" s="24"/>
      <c r="O10" s="12" t="s">
        <v>113</v>
      </c>
    </row>
    <row r="11" spans="1:15" ht="12.75">
      <c r="A11" s="12" t="s">
        <v>114</v>
      </c>
      <c r="B11" s="69">
        <v>81844000</v>
      </c>
      <c r="C11" s="24">
        <v>734599</v>
      </c>
      <c r="D11" s="24"/>
      <c r="E11" s="24">
        <f>SUM(C11/$C$234*$E$234)</f>
        <v>80535.81844819798</v>
      </c>
      <c r="F11" s="54">
        <f>SUM(E11/B11*80)</f>
        <v>0.07872129265255656</v>
      </c>
      <c r="H11" s="24" t="s">
        <v>91</v>
      </c>
      <c r="I11" s="24" t="s">
        <v>90</v>
      </c>
      <c r="J11" s="24" t="s">
        <v>91</v>
      </c>
      <c r="K11" s="24"/>
      <c r="L11" s="24"/>
      <c r="M11" s="24"/>
      <c r="O11" s="12" t="s">
        <v>115</v>
      </c>
    </row>
    <row r="12" spans="1:15" ht="12.75">
      <c r="A12" s="12" t="s">
        <v>116</v>
      </c>
      <c r="B12" s="69">
        <v>78115</v>
      </c>
      <c r="C12" s="24">
        <v>517</v>
      </c>
      <c r="D12" s="24"/>
      <c r="E12" s="24">
        <f>SUM(C12/$C$234*$E$234)</f>
        <v>56.67992760365636</v>
      </c>
      <c r="F12" s="54">
        <f>SUM(E12/B12*80)</f>
        <v>0.0580476759686681</v>
      </c>
      <c r="H12" s="24" t="s">
        <v>91</v>
      </c>
      <c r="I12" s="24" t="s">
        <v>90</v>
      </c>
      <c r="J12" s="24"/>
      <c r="K12" s="24"/>
      <c r="L12" s="24"/>
      <c r="M12" s="24" t="s">
        <v>91</v>
      </c>
      <c r="O12" s="12" t="s">
        <v>117</v>
      </c>
    </row>
    <row r="13" spans="1:15" ht="12.75">
      <c r="A13" s="12" t="s">
        <v>118</v>
      </c>
      <c r="B13" s="69">
        <v>20609294</v>
      </c>
      <c r="C13" s="24">
        <v>26655</v>
      </c>
      <c r="D13" s="24"/>
      <c r="E13" s="24">
        <f>SUM(C13/$C$234*$E$234)</f>
        <v>2922.2504260647197</v>
      </c>
      <c r="F13" s="54">
        <f>SUM(E13/B13*80)</f>
        <v>0.011343427585883222</v>
      </c>
      <c r="H13" s="24" t="s">
        <v>90</v>
      </c>
      <c r="I13" s="24"/>
      <c r="J13" s="24"/>
      <c r="K13" s="24"/>
      <c r="L13" s="24"/>
      <c r="M13" s="24" t="s">
        <v>91</v>
      </c>
      <c r="O13" s="12" t="s">
        <v>118</v>
      </c>
    </row>
    <row r="14" spans="1:15" ht="12.75">
      <c r="A14" s="12" t="s">
        <v>119</v>
      </c>
      <c r="B14" s="69">
        <v>13452</v>
      </c>
      <c r="C14" s="24">
        <v>59</v>
      </c>
      <c r="D14" s="24"/>
      <c r="E14" s="24">
        <f>SUM(C14/$C$234*$E$234)</f>
        <v>6.4683089528350575</v>
      </c>
      <c r="F14" s="54">
        <f>SUM(E14/B14*80)</f>
        <v>0.03846749302905178</v>
      </c>
      <c r="H14" s="24" t="s">
        <v>91</v>
      </c>
      <c r="I14" s="24"/>
      <c r="J14" s="24"/>
      <c r="K14" s="24"/>
      <c r="L14" s="24"/>
      <c r="M14" s="24"/>
      <c r="O14" s="12" t="s">
        <v>120</v>
      </c>
    </row>
    <row r="15" spans="1:15" ht="12.75">
      <c r="A15" s="12" t="s">
        <v>121</v>
      </c>
      <c r="B15" s="69">
        <v>86295</v>
      </c>
      <c r="C15" s="24">
        <v>462</v>
      </c>
      <c r="D15" s="24"/>
      <c r="E15" s="24">
        <f>SUM(C15/$C$234*$E$234)</f>
        <v>50.65014807135249</v>
      </c>
      <c r="F15" s="54">
        <f>SUM(E15/B15*80)</f>
        <v>0.04695534904349266</v>
      </c>
      <c r="H15" s="24" t="s">
        <v>91</v>
      </c>
      <c r="I15" s="24" t="s">
        <v>90</v>
      </c>
      <c r="J15" s="24"/>
      <c r="K15" s="24"/>
      <c r="L15" s="24"/>
      <c r="M15" s="24" t="s">
        <v>91</v>
      </c>
      <c r="O15" s="12" t="s">
        <v>122</v>
      </c>
    </row>
    <row r="16" spans="1:15" ht="15.75">
      <c r="A16" s="12" t="s">
        <v>123</v>
      </c>
      <c r="B16" s="69">
        <v>255500</v>
      </c>
      <c r="C16" s="24">
        <v>6131</v>
      </c>
      <c r="D16" s="24"/>
      <c r="E16" s="24">
        <f>SUM(C16/$C$234*$E$234)</f>
        <v>672.1559693191821</v>
      </c>
      <c r="F16" s="54">
        <f>SUM(E16/B16*80)</f>
        <v>0.21045979469876544</v>
      </c>
      <c r="H16" s="24" t="s">
        <v>91</v>
      </c>
      <c r="I16" s="24"/>
      <c r="J16" s="24"/>
      <c r="K16" s="24"/>
      <c r="L16" s="24"/>
      <c r="M16" s="24"/>
      <c r="O16" s="12" t="s">
        <v>124</v>
      </c>
    </row>
    <row r="17" spans="1:15" ht="12.75">
      <c r="A17" s="12" t="s">
        <v>125</v>
      </c>
      <c r="B17" s="69">
        <v>28376355</v>
      </c>
      <c r="C17" s="24">
        <v>432772</v>
      </c>
      <c r="D17" s="24"/>
      <c r="E17" s="24">
        <f>SUM(C17/$C$234*$E$234)</f>
        <v>47445.81359553108</v>
      </c>
      <c r="F17" s="54">
        <f>SUM(E17/B17*80)</f>
        <v>0.133761545048421</v>
      </c>
      <c r="H17" s="24" t="s">
        <v>90</v>
      </c>
      <c r="I17" s="24"/>
      <c r="J17" s="24"/>
      <c r="K17" s="24"/>
      <c r="L17" s="24"/>
      <c r="M17" s="24" t="s">
        <v>91</v>
      </c>
      <c r="O17" s="12" t="s">
        <v>126</v>
      </c>
    </row>
    <row r="18" spans="1:15" ht="12.75">
      <c r="A18" s="12" t="s">
        <v>127</v>
      </c>
      <c r="B18" s="69">
        <v>40117096</v>
      </c>
      <c r="C18" s="24">
        <v>174718</v>
      </c>
      <c r="D18" s="24"/>
      <c r="E18" s="24">
        <f>SUM(C18/$C$234*$E$234)</f>
        <v>19154.74582409213</v>
      </c>
      <c r="F18" s="54">
        <f>SUM(E18/B18*80)</f>
        <v>0.03819767178380435</v>
      </c>
      <c r="H18" s="24" t="s">
        <v>91</v>
      </c>
      <c r="I18" s="24" t="s">
        <v>90</v>
      </c>
      <c r="J18" s="24" t="s">
        <v>91</v>
      </c>
      <c r="K18" s="24"/>
      <c r="L18" s="24"/>
      <c r="M18" s="24" t="s">
        <v>91</v>
      </c>
      <c r="O18" s="12" t="s">
        <v>128</v>
      </c>
    </row>
    <row r="19" spans="1:15" ht="12.75">
      <c r="A19" s="12" t="s">
        <v>129</v>
      </c>
      <c r="B19" s="69">
        <v>3275700</v>
      </c>
      <c r="C19" s="24">
        <v>4492</v>
      </c>
      <c r="D19" s="24"/>
      <c r="E19" s="24">
        <f>SUM(C19/$C$234*$E$234)</f>
        <v>492.46853925652675</v>
      </c>
      <c r="F19" s="54">
        <f>SUM(E19/B19*80)</f>
        <v>0.012027195146235046</v>
      </c>
      <c r="H19" s="24" t="s">
        <v>91</v>
      </c>
      <c r="I19" s="24"/>
      <c r="J19" s="24" t="s">
        <v>91</v>
      </c>
      <c r="K19" s="24"/>
      <c r="L19" s="24"/>
      <c r="M19" s="24"/>
      <c r="O19" s="12" t="s">
        <v>130</v>
      </c>
    </row>
    <row r="20" spans="1:15" ht="12.75">
      <c r="A20" s="12" t="s">
        <v>131</v>
      </c>
      <c r="B20" s="69">
        <v>101484</v>
      </c>
      <c r="C20" s="24">
        <v>2296</v>
      </c>
      <c r="D20" s="24"/>
      <c r="E20" s="24">
        <f>SUM(C20/$C$234*$E$234)</f>
        <v>251.71588738490328</v>
      </c>
      <c r="F20" s="54">
        <f>SUM(E20/B20*80)</f>
        <v>0.19842803782657623</v>
      </c>
      <c r="H20" s="24" t="s">
        <v>91</v>
      </c>
      <c r="I20" s="24"/>
      <c r="J20" s="24"/>
      <c r="K20" s="24"/>
      <c r="L20" s="24"/>
      <c r="M20" s="24"/>
      <c r="O20" s="12" t="s">
        <v>132</v>
      </c>
    </row>
    <row r="21" spans="1:15" ht="12.75">
      <c r="A21" s="12" t="s">
        <v>133</v>
      </c>
      <c r="B21" s="69">
        <v>22737609</v>
      </c>
      <c r="C21" s="24">
        <v>400194</v>
      </c>
      <c r="D21" s="24"/>
      <c r="E21" s="24">
        <f>SUM(C21/$C$234*$E$234)</f>
        <v>43874.2107300148</v>
      </c>
      <c r="F21" s="54">
        <f>SUM(E21/B21*80)</f>
        <v>0.1543670162681214</v>
      </c>
      <c r="H21" s="24" t="s">
        <v>91</v>
      </c>
      <c r="I21" s="24" t="s">
        <v>90</v>
      </c>
      <c r="J21" s="24" t="s">
        <v>91</v>
      </c>
      <c r="K21" s="24"/>
      <c r="L21" s="24"/>
      <c r="M21" s="24"/>
      <c r="O21" s="12" t="s">
        <v>134</v>
      </c>
    </row>
    <row r="22" spans="1:15" ht="12.75">
      <c r="A22" s="12" t="s">
        <v>135</v>
      </c>
      <c r="B22" s="69">
        <v>8452835</v>
      </c>
      <c r="C22" s="24">
        <v>62313</v>
      </c>
      <c r="D22" s="24"/>
      <c r="E22" s="24">
        <f>SUM(C22/$C$234*$E$234)</f>
        <v>6831.520945390016</v>
      </c>
      <c r="F22" s="54">
        <f>SUM(E22/B22*80)</f>
        <v>0.06465542928865893</v>
      </c>
      <c r="H22" s="24" t="s">
        <v>91</v>
      </c>
      <c r="I22" s="24" t="s">
        <v>90</v>
      </c>
      <c r="J22" s="24" t="s">
        <v>91</v>
      </c>
      <c r="K22" s="24"/>
      <c r="L22" s="24"/>
      <c r="M22" s="24"/>
      <c r="O22" s="12" t="s">
        <v>136</v>
      </c>
    </row>
    <row r="23" spans="1:15" ht="12.75">
      <c r="A23" s="12" t="s">
        <v>137</v>
      </c>
      <c r="B23" s="69">
        <v>9235100</v>
      </c>
      <c r="C23" s="24">
        <v>49075</v>
      </c>
      <c r="D23" s="24"/>
      <c r="E23" s="24">
        <f>SUM(C23/$C$234*$E$234)</f>
        <v>5380.207828142042</v>
      </c>
      <c r="F23" s="54">
        <f>SUM(E23/B23*80)</f>
        <v>0.04660660157998975</v>
      </c>
      <c r="H23" s="24">
        <f>SUM(Meurtre!B237)</f>
        <v>161</v>
      </c>
      <c r="I23" s="24"/>
      <c r="J23" s="24"/>
      <c r="K23" s="24"/>
      <c r="L23" s="24"/>
      <c r="M23" s="24"/>
      <c r="O23" s="12" t="s">
        <v>138</v>
      </c>
    </row>
    <row r="24" spans="1:15" ht="12.75">
      <c r="A24" s="12" t="s">
        <v>139</v>
      </c>
      <c r="B24" s="69">
        <v>353658</v>
      </c>
      <c r="C24" s="24">
        <v>2585</v>
      </c>
      <c r="D24" s="24"/>
      <c r="E24" s="24">
        <f>SUM(C24/$C$234*$E$234)</f>
        <v>283.3996380182818</v>
      </c>
      <c r="F24" s="54">
        <f>SUM(E24/B24*80)</f>
        <v>0.0641070498658663</v>
      </c>
      <c r="H24" s="24" t="s">
        <v>91</v>
      </c>
      <c r="I24" s="24"/>
      <c r="J24" s="24"/>
      <c r="K24" s="24"/>
      <c r="L24" s="24"/>
      <c r="M24" s="24" t="s">
        <v>91</v>
      </c>
      <c r="O24" s="12" t="s">
        <v>139</v>
      </c>
    </row>
    <row r="25" spans="1:15" ht="12.75">
      <c r="A25" s="12" t="s">
        <v>140</v>
      </c>
      <c r="B25" s="69">
        <v>1234571</v>
      </c>
      <c r="C25" s="24">
        <v>24221</v>
      </c>
      <c r="D25" s="24"/>
      <c r="E25" s="24">
        <f>SUM(C25/$C$234*$E$234)</f>
        <v>2655.4052736714902</v>
      </c>
      <c r="F25" s="54">
        <f>SUM(E25/B25*80)</f>
        <v>0.1720698298386397</v>
      </c>
      <c r="H25" s="24" t="s">
        <v>91</v>
      </c>
      <c r="I25" s="24"/>
      <c r="J25" s="24"/>
      <c r="K25" s="24"/>
      <c r="L25" s="24"/>
      <c r="M25" s="24"/>
      <c r="O25" s="12" t="s">
        <v>141</v>
      </c>
    </row>
    <row r="26" spans="1:15" ht="12.75">
      <c r="A26" s="12" t="s">
        <v>142</v>
      </c>
      <c r="B26" s="69">
        <v>152518015</v>
      </c>
      <c r="C26" s="24">
        <v>51037</v>
      </c>
      <c r="D26" s="24"/>
      <c r="E26" s="24">
        <f>SUM(C26/$C$234*$E$234)</f>
        <v>5595.30650891259</v>
      </c>
      <c r="F26" s="54">
        <f>SUM(E26/B26*80)</f>
        <v>0.002934896056134793</v>
      </c>
      <c r="H26" s="24" t="s">
        <v>90</v>
      </c>
      <c r="I26" s="24" t="s">
        <v>90</v>
      </c>
      <c r="J26" s="24" t="s">
        <v>91</v>
      </c>
      <c r="K26" s="24"/>
      <c r="L26" s="24"/>
      <c r="M26" s="24" t="s">
        <v>91</v>
      </c>
      <c r="O26" s="12" t="s">
        <v>142</v>
      </c>
    </row>
    <row r="27" spans="1:15" ht="12.75">
      <c r="A27" s="12" t="s">
        <v>143</v>
      </c>
      <c r="B27" s="69">
        <v>274200</v>
      </c>
      <c r="C27" s="24">
        <v>1573</v>
      </c>
      <c r="D27" s="24"/>
      <c r="E27" s="24">
        <f>SUM(C27/$C$234*$E$234)</f>
        <v>172.4516946238906</v>
      </c>
      <c r="F27" s="54">
        <f>SUM(E27/B27*80)</f>
        <v>0.050314134098873996</v>
      </c>
      <c r="H27" s="24" t="s">
        <v>91</v>
      </c>
      <c r="I27" s="24" t="s">
        <v>90</v>
      </c>
      <c r="J27" s="24"/>
      <c r="K27" s="24"/>
      <c r="L27" s="24"/>
      <c r="M27" s="24"/>
      <c r="O27" s="12" t="s">
        <v>144</v>
      </c>
    </row>
    <row r="28" spans="1:15" ht="12.75">
      <c r="A28" s="12" t="s">
        <v>145</v>
      </c>
      <c r="B28" s="69">
        <v>9457100</v>
      </c>
      <c r="C28" s="24">
        <v>60293</v>
      </c>
      <c r="D28" s="24"/>
      <c r="E28" s="24">
        <f>SUM(C28/$C$234*$E$234)</f>
        <v>6610.063588021765</v>
      </c>
      <c r="F28" s="54">
        <f>SUM(E28/B28*80)</f>
        <v>0.05591619915637364</v>
      </c>
      <c r="H28" s="24" t="s">
        <v>91</v>
      </c>
      <c r="I28" s="24"/>
      <c r="J28" s="24" t="s">
        <v>91</v>
      </c>
      <c r="K28" s="24"/>
      <c r="L28" s="24"/>
      <c r="M28" s="24"/>
      <c r="O28" s="12" t="s">
        <v>146</v>
      </c>
    </row>
    <row r="29" spans="1:15" ht="12.75">
      <c r="A29" s="12" t="s">
        <v>147</v>
      </c>
      <c r="B29" s="69">
        <v>10839905</v>
      </c>
      <c r="C29" s="24">
        <v>103593</v>
      </c>
      <c r="D29" s="24"/>
      <c r="E29" s="24">
        <f>SUM(C29/$C$234*$E$234)</f>
        <v>11357.144565271901</v>
      </c>
      <c r="F29" s="54">
        <f>SUM(E29/B29*80)</f>
        <v>0.08381729961856235</v>
      </c>
      <c r="H29" s="24" t="s">
        <v>91</v>
      </c>
      <c r="I29" s="24" t="s">
        <v>90</v>
      </c>
      <c r="J29" s="24" t="s">
        <v>91</v>
      </c>
      <c r="K29" s="24"/>
      <c r="L29" s="24"/>
      <c r="M29" s="24"/>
      <c r="O29" s="12" t="s">
        <v>148</v>
      </c>
    </row>
    <row r="30" spans="1:15" ht="12.75">
      <c r="A30" s="12" t="s">
        <v>149</v>
      </c>
      <c r="B30" s="69">
        <v>312971</v>
      </c>
      <c r="C30" s="24">
        <v>414</v>
      </c>
      <c r="D30" s="24"/>
      <c r="E30" s="24">
        <f>SUM(C30/$C$234*$E$234)</f>
        <v>45.3877950249782</v>
      </c>
      <c r="F30" s="54">
        <f>SUM(E30/B30*80)</f>
        <v>0.01160178930954707</v>
      </c>
      <c r="H30" s="24" t="s">
        <v>91</v>
      </c>
      <c r="I30" s="24" t="s">
        <v>90</v>
      </c>
      <c r="J30" s="24"/>
      <c r="K30" s="24"/>
      <c r="L30" s="24"/>
      <c r="M30" s="24"/>
      <c r="O30" s="12" t="s">
        <v>149</v>
      </c>
    </row>
    <row r="31" spans="1:15" ht="12.75">
      <c r="A31" s="12" t="s">
        <v>150</v>
      </c>
      <c r="B31" s="69">
        <v>9352000</v>
      </c>
      <c r="C31" s="24">
        <v>4855</v>
      </c>
      <c r="D31" s="24"/>
      <c r="E31" s="24">
        <f>SUM(C31/$C$234*$E$234)</f>
        <v>532.2650841697323</v>
      </c>
      <c r="F31" s="54">
        <f>SUM(E31/B31*80)</f>
        <v>0.004553165818389498</v>
      </c>
      <c r="H31" s="24" t="s">
        <v>91</v>
      </c>
      <c r="I31" s="24" t="s">
        <v>90</v>
      </c>
      <c r="J31" s="24"/>
      <c r="K31" s="24"/>
      <c r="L31" s="24"/>
      <c r="M31" s="24" t="s">
        <v>91</v>
      </c>
      <c r="O31" s="12" t="s">
        <v>151</v>
      </c>
    </row>
    <row r="32" spans="1:15" ht="15.75">
      <c r="A32" s="12" t="s">
        <v>152</v>
      </c>
      <c r="B32" s="69">
        <v>64237</v>
      </c>
      <c r="C32" s="24">
        <v>466</v>
      </c>
      <c r="D32" s="24"/>
      <c r="E32" s="24">
        <f>SUM(C32/$C$234*$E$234)</f>
        <v>51.08867749188368</v>
      </c>
      <c r="F32" s="54">
        <f>SUM(E32/B32*80)</f>
        <v>0.06362523466772568</v>
      </c>
      <c r="H32" s="24" t="s">
        <v>91</v>
      </c>
      <c r="I32" s="24"/>
      <c r="J32" s="24"/>
      <c r="K32" s="24"/>
      <c r="L32" s="24"/>
      <c r="M32" s="24"/>
      <c r="O32" s="12" t="s">
        <v>153</v>
      </c>
    </row>
    <row r="33" spans="1:15" ht="12.75">
      <c r="A33" s="12" t="s">
        <v>154</v>
      </c>
      <c r="B33" s="69">
        <v>720679</v>
      </c>
      <c r="C33" s="24">
        <v>422</v>
      </c>
      <c r="D33" s="24"/>
      <c r="E33" s="24">
        <f>SUM(C33/$C$234*$E$234)</f>
        <v>46.26485386604058</v>
      </c>
      <c r="F33" s="54">
        <f>SUM(E33/B33*80)</f>
        <v>0.005135696071736857</v>
      </c>
      <c r="H33" s="24" t="s">
        <v>91</v>
      </c>
      <c r="I33" s="24"/>
      <c r="J33" s="24"/>
      <c r="K33" s="24"/>
      <c r="L33" s="24"/>
      <c r="M33" s="24" t="s">
        <v>91</v>
      </c>
      <c r="O33" s="12" t="s">
        <v>155</v>
      </c>
    </row>
    <row r="34" spans="1:15" ht="12.75">
      <c r="A34" s="12" t="s">
        <v>156</v>
      </c>
      <c r="B34" s="69">
        <v>10426155</v>
      </c>
      <c r="C34" s="24">
        <v>14488</v>
      </c>
      <c r="D34" s="24"/>
      <c r="E34" s="24">
        <f>SUM(C34/$C$234*$E$234)</f>
        <v>1588.3535611639716</v>
      </c>
      <c r="F34" s="54">
        <f>SUM(E34/B34*80)</f>
        <v>0.012187454041601885</v>
      </c>
      <c r="H34" s="24" t="s">
        <v>90</v>
      </c>
      <c r="I34" s="24" t="s">
        <v>90</v>
      </c>
      <c r="J34" s="24"/>
      <c r="K34" s="24"/>
      <c r="L34" s="24"/>
      <c r="M34" s="24" t="s">
        <v>91</v>
      </c>
      <c r="O34" s="12" t="s">
        <v>157</v>
      </c>
    </row>
    <row r="35" spans="1:15" ht="12.75">
      <c r="A35" s="12" t="s">
        <v>158</v>
      </c>
      <c r="B35" s="69">
        <v>3868621</v>
      </c>
      <c r="C35" s="24">
        <v>30099</v>
      </c>
      <c r="D35" s="24"/>
      <c r="E35" s="24">
        <f>SUM(C35/$C$234*$E$234)</f>
        <v>3299.8242571420747</v>
      </c>
      <c r="F35" s="54">
        <f>SUM(E35/B35*80)</f>
        <v>0.06823773654006582</v>
      </c>
      <c r="H35" s="24" t="s">
        <v>91</v>
      </c>
      <c r="I35" s="24" t="s">
        <v>90</v>
      </c>
      <c r="J35" s="24"/>
      <c r="K35" s="24"/>
      <c r="L35" s="24"/>
      <c r="M35" s="24"/>
      <c r="O35" s="12" t="s">
        <v>159</v>
      </c>
    </row>
    <row r="36" spans="1:15" ht="12.75">
      <c r="A36" s="12" t="s">
        <v>160</v>
      </c>
      <c r="B36" s="69">
        <v>2024904</v>
      </c>
      <c r="C36" s="24">
        <v>4430</v>
      </c>
      <c r="D36" s="24"/>
      <c r="E36" s="24">
        <f>SUM(C36/$C$234*$E$234)</f>
        <v>485.67133323829336</v>
      </c>
      <c r="F36" s="54">
        <f>SUM(E36/B36*80)</f>
        <v>0.01918792528389665</v>
      </c>
      <c r="H36" s="24" t="s">
        <v>91</v>
      </c>
      <c r="I36" s="24" t="s">
        <v>90</v>
      </c>
      <c r="J36" s="24"/>
      <c r="K36" s="24"/>
      <c r="L36" s="24"/>
      <c r="M36" s="24"/>
      <c r="O36" s="12" t="s">
        <v>160</v>
      </c>
    </row>
    <row r="37" spans="1:15" ht="12.75">
      <c r="A37" s="12" t="s">
        <v>161</v>
      </c>
      <c r="B37" s="69">
        <v>193946886</v>
      </c>
      <c r="C37" s="24">
        <v>367147</v>
      </c>
      <c r="D37" s="24"/>
      <c r="E37" s="24">
        <f>SUM(C37/$C$234*$E$234)</f>
        <v>40251.19028994124</v>
      </c>
      <c r="F37" s="54">
        <f>SUM(E37/B37*80)</f>
        <v>0.016602974606126437</v>
      </c>
      <c r="H37" s="24" t="s">
        <v>91</v>
      </c>
      <c r="I37" s="24" t="s">
        <v>90</v>
      </c>
      <c r="J37" s="24" t="s">
        <v>91</v>
      </c>
      <c r="K37" s="24"/>
      <c r="L37" s="24"/>
      <c r="M37" s="24" t="s">
        <v>91</v>
      </c>
      <c r="O37" s="12" t="s">
        <v>162</v>
      </c>
    </row>
    <row r="38" spans="1:15" ht="12.75">
      <c r="A38" s="12" t="s">
        <v>163</v>
      </c>
      <c r="B38" s="69">
        <v>393162</v>
      </c>
      <c r="C38" s="24">
        <v>9281</v>
      </c>
      <c r="D38" s="24"/>
      <c r="E38" s="24">
        <f>SUM(C38/$C$234*$E$234)</f>
        <v>1017.4978879874944</v>
      </c>
      <c r="F38" s="54">
        <f>SUM(E38/B38*80)</f>
        <v>0.20703890772505879</v>
      </c>
      <c r="H38" s="24" t="s">
        <v>91</v>
      </c>
      <c r="I38" s="24"/>
      <c r="J38" s="24"/>
      <c r="K38" s="24"/>
      <c r="L38" s="24"/>
      <c r="M38" s="24" t="s">
        <v>91</v>
      </c>
      <c r="O38" s="12" t="s">
        <v>164</v>
      </c>
    </row>
    <row r="39" spans="1:15" ht="12.75">
      <c r="A39" s="12" t="s">
        <v>165</v>
      </c>
      <c r="B39" s="69">
        <v>7364570</v>
      </c>
      <c r="C39" s="24">
        <v>42805</v>
      </c>
      <c r="D39" s="24"/>
      <c r="E39" s="24">
        <f>SUM(C39/$C$234*$E$234)</f>
        <v>4692.812961459401</v>
      </c>
      <c r="F39" s="54">
        <f>SUM(E39/B39*80)</f>
        <v>0.05097718358529447</v>
      </c>
      <c r="H39" s="24" t="s">
        <v>91</v>
      </c>
      <c r="I39" s="24" t="s">
        <v>90</v>
      </c>
      <c r="J39" s="24" t="s">
        <v>91</v>
      </c>
      <c r="K39" s="24"/>
      <c r="L39" s="24"/>
      <c r="M39" s="24"/>
      <c r="O39" s="12" t="s">
        <v>166</v>
      </c>
    </row>
    <row r="40" spans="1:15" ht="12.75">
      <c r="A40" s="12" t="s">
        <v>167</v>
      </c>
      <c r="B40" s="69">
        <v>15730977</v>
      </c>
      <c r="C40" s="24">
        <v>1668</v>
      </c>
      <c r="D40" s="24"/>
      <c r="E40" s="24">
        <f>SUM(C40/$C$234*$E$234)</f>
        <v>182.8667683615064</v>
      </c>
      <c r="F40" s="54">
        <f>SUM(E40/B40*80)</f>
        <v>0.0009299703043822714</v>
      </c>
      <c r="H40" s="24" t="s">
        <v>91</v>
      </c>
      <c r="I40" s="24" t="s">
        <v>90</v>
      </c>
      <c r="J40" s="24"/>
      <c r="K40" s="24"/>
      <c r="L40" s="24"/>
      <c r="M40" s="24" t="s">
        <v>91</v>
      </c>
      <c r="O40" s="12" t="s">
        <v>167</v>
      </c>
    </row>
    <row r="41" spans="1:15" ht="12.75">
      <c r="A41" s="12" t="s">
        <v>168</v>
      </c>
      <c r="B41" s="69">
        <v>8749000</v>
      </c>
      <c r="C41" s="24">
        <v>191</v>
      </c>
      <c r="D41" s="24"/>
      <c r="E41" s="24">
        <f>SUM(C41/$C$234*$E$234)</f>
        <v>20.93977983036434</v>
      </c>
      <c r="F41" s="54">
        <f>SUM(E41/B41*80)</f>
        <v>0.00019147129802596266</v>
      </c>
      <c r="H41" s="24" t="s">
        <v>90</v>
      </c>
      <c r="I41" s="24" t="s">
        <v>90</v>
      </c>
      <c r="J41" s="24"/>
      <c r="K41" s="24"/>
      <c r="L41" s="24"/>
      <c r="M41" s="24" t="s">
        <v>91</v>
      </c>
      <c r="O41" s="12" t="s">
        <v>168</v>
      </c>
    </row>
    <row r="42" spans="1:15" ht="12.75">
      <c r="A42" s="12" t="s">
        <v>169</v>
      </c>
      <c r="B42" s="69">
        <v>14478000</v>
      </c>
      <c r="C42" s="24">
        <v>4613</v>
      </c>
      <c r="D42" s="24"/>
      <c r="E42" s="24">
        <f>SUM(C42/$C$234*$E$234)</f>
        <v>505.73405422759527</v>
      </c>
      <c r="F42" s="54">
        <f>SUM(E42/B42*80)</f>
        <v>0.0027944967770553684</v>
      </c>
      <c r="H42" s="24" t="s">
        <v>91</v>
      </c>
      <c r="I42" s="24" t="s">
        <v>90</v>
      </c>
      <c r="J42" s="24"/>
      <c r="K42" s="24"/>
      <c r="L42" s="24"/>
      <c r="M42" s="24"/>
      <c r="O42" s="12" t="s">
        <v>170</v>
      </c>
    </row>
    <row r="43" spans="1:15" ht="12.75">
      <c r="A43" s="12" t="s">
        <v>171</v>
      </c>
      <c r="B43" s="69">
        <v>19406100</v>
      </c>
      <c r="C43" s="24">
        <v>6674</v>
      </c>
      <c r="D43" s="24"/>
      <c r="E43" s="24">
        <f>SUM(C43/$C$234*$E$234)</f>
        <v>731.6863381562911</v>
      </c>
      <c r="F43" s="54">
        <f>SUM(E43/B43*80)</f>
        <v>0.0030163148212419438</v>
      </c>
      <c r="H43" s="24" t="s">
        <v>90</v>
      </c>
      <c r="I43" s="24"/>
      <c r="J43" s="24"/>
      <c r="K43" s="24"/>
      <c r="L43" s="24"/>
      <c r="M43" s="24" t="s">
        <v>91</v>
      </c>
      <c r="O43" s="12" t="s">
        <v>172</v>
      </c>
    </row>
    <row r="44" spans="1:15" ht="12.75">
      <c r="A44" s="12" t="s">
        <v>173</v>
      </c>
      <c r="B44" s="69">
        <v>34927600</v>
      </c>
      <c r="C44" s="24">
        <v>513937</v>
      </c>
      <c r="D44" s="24"/>
      <c r="E44" s="24">
        <f>SUM(C44/$C$234*$E$234)</f>
        <v>56344.1236998846</v>
      </c>
      <c r="F44" s="54">
        <f>SUM(E44/B44*80)</f>
        <v>0.1290535248912255</v>
      </c>
      <c r="H44" s="24" t="s">
        <v>90</v>
      </c>
      <c r="I44" s="24" t="s">
        <v>174</v>
      </c>
      <c r="J44" s="24" t="s">
        <v>91</v>
      </c>
      <c r="K44" s="24"/>
      <c r="L44" s="24"/>
      <c r="M44" s="24" t="s">
        <v>90</v>
      </c>
      <c r="O44" s="12" t="s">
        <v>173</v>
      </c>
    </row>
    <row r="45" spans="1:15" ht="12.75">
      <c r="A45" s="12" t="s">
        <v>175</v>
      </c>
      <c r="B45" s="69">
        <v>491875</v>
      </c>
      <c r="C45" s="24">
        <v>315</v>
      </c>
      <c r="D45" s="24"/>
      <c r="E45" s="24">
        <f>SUM(C45/$C$234*$E$234)</f>
        <v>34.53419186683124</v>
      </c>
      <c r="F45" s="54">
        <f>SUM(E45/B45*80)</f>
        <v>0.0056167427686841164</v>
      </c>
      <c r="H45" s="24" t="s">
        <v>91</v>
      </c>
      <c r="I45" s="24" t="s">
        <v>90</v>
      </c>
      <c r="J45" s="24"/>
      <c r="K45" s="24"/>
      <c r="L45" s="24"/>
      <c r="M45" s="24"/>
      <c r="O45" s="12" t="s">
        <v>176</v>
      </c>
    </row>
    <row r="46" spans="1:15" ht="12.75">
      <c r="A46" s="12" t="s">
        <v>177</v>
      </c>
      <c r="B46" s="69">
        <v>16572475</v>
      </c>
      <c r="C46" s="24">
        <v>66732</v>
      </c>
      <c r="D46" s="24"/>
      <c r="E46" s="24">
        <f>SUM(C46/$C$234*$E$234)</f>
        <v>7315.986322721848</v>
      </c>
      <c r="F46" s="54">
        <f>SUM(E46/B46*80)</f>
        <v>0.03531632455730045</v>
      </c>
      <c r="H46" s="24" t="s">
        <v>91</v>
      </c>
      <c r="I46" s="24" t="s">
        <v>90</v>
      </c>
      <c r="J46" s="24" t="s">
        <v>91</v>
      </c>
      <c r="K46" s="24"/>
      <c r="L46" s="24"/>
      <c r="M46" s="24" t="s">
        <v>91</v>
      </c>
      <c r="O46" s="12" t="s">
        <v>178</v>
      </c>
    </row>
    <row r="47" spans="1:15" ht="12.75">
      <c r="A47" s="12" t="s">
        <v>179</v>
      </c>
      <c r="B47" s="69">
        <v>1347350000</v>
      </c>
      <c r="C47" s="24">
        <v>7687114</v>
      </c>
      <c r="D47" s="24"/>
      <c r="E47" s="24">
        <f>SUM(C47/$C$234*$E$234)</f>
        <v>842756.4119943002</v>
      </c>
      <c r="F47" s="54">
        <f>SUM(E47/B47*80)</f>
        <v>0.05003934609384645</v>
      </c>
      <c r="H47" s="24">
        <f>SUM(Meurtre!C237)</f>
        <v>18135176</v>
      </c>
      <c r="I47" s="24"/>
      <c r="J47" s="24" t="s">
        <v>91</v>
      </c>
      <c r="K47" s="24" t="s">
        <v>90</v>
      </c>
      <c r="L47" s="24" t="s">
        <v>90</v>
      </c>
      <c r="M47" s="24"/>
      <c r="O47" s="12" t="s">
        <v>180</v>
      </c>
    </row>
    <row r="48" spans="1:15" ht="12.75">
      <c r="A48" s="12" t="s">
        <v>181</v>
      </c>
      <c r="B48" s="69">
        <v>838897</v>
      </c>
      <c r="C48" s="24">
        <v>8199</v>
      </c>
      <c r="D48" s="24"/>
      <c r="E48" s="24">
        <f>SUM(C48/$C$234*$E$234)</f>
        <v>898.8756797338075</v>
      </c>
      <c r="F48" s="54">
        <f>SUM(E48/B48*80)</f>
        <v>0.08571976580999169</v>
      </c>
      <c r="H48" s="24" t="s">
        <v>91</v>
      </c>
      <c r="I48" s="24" t="s">
        <v>90</v>
      </c>
      <c r="J48" s="24"/>
      <c r="K48" s="24"/>
      <c r="L48" s="24"/>
      <c r="M48" s="24"/>
      <c r="O48" s="12" t="s">
        <v>182</v>
      </c>
    </row>
    <row r="49" spans="1:15" ht="12.75">
      <c r="A49" s="12" t="s">
        <v>183</v>
      </c>
      <c r="B49" s="69">
        <v>265100</v>
      </c>
      <c r="C49" s="24"/>
      <c r="D49" s="24"/>
      <c r="E49" s="24"/>
      <c r="F49" s="54">
        <f>SUM(E49/B49*80)</f>
        <v>0</v>
      </c>
      <c r="H49" s="24" t="s">
        <v>91</v>
      </c>
      <c r="I49" s="24"/>
      <c r="J49" s="24"/>
      <c r="K49" s="24"/>
      <c r="L49" s="24"/>
      <c r="M49" s="24"/>
      <c r="O49" s="71" t="s">
        <v>184</v>
      </c>
    </row>
    <row r="50" spans="1:15" ht="12.75">
      <c r="A50" s="12" t="s">
        <v>185</v>
      </c>
      <c r="B50" s="69">
        <v>46710000</v>
      </c>
      <c r="C50" s="24">
        <v>71231</v>
      </c>
      <c r="D50" s="24"/>
      <c r="E50" s="24">
        <f>SUM(C50/$C$234*$E$234)</f>
        <v>7809.222288464305</v>
      </c>
      <c r="F50" s="54">
        <f>SUM(E50/B50*80)</f>
        <v>0.013374818734256997</v>
      </c>
      <c r="H50" s="24" t="s">
        <v>90</v>
      </c>
      <c r="I50" s="24" t="s">
        <v>90</v>
      </c>
      <c r="J50" s="24" t="s">
        <v>91</v>
      </c>
      <c r="K50" s="24"/>
      <c r="L50" s="24"/>
      <c r="M50" s="24"/>
      <c r="O50" s="12" t="s">
        <v>186</v>
      </c>
    </row>
    <row r="51" spans="1:15" ht="12.75">
      <c r="A51" s="12" t="s">
        <v>187</v>
      </c>
      <c r="B51" s="69">
        <v>669300</v>
      </c>
      <c r="C51" s="24">
        <v>125</v>
      </c>
      <c r="D51" s="24"/>
      <c r="E51" s="24">
        <f>SUM(C51/$C$234*$E$234)</f>
        <v>13.704044391599698</v>
      </c>
      <c r="F51" s="54">
        <f>SUM(E51/B51*80)</f>
        <v>0.00163801516708199</v>
      </c>
      <c r="H51" s="24" t="s">
        <v>91</v>
      </c>
      <c r="I51" s="24" t="s">
        <v>90</v>
      </c>
      <c r="J51" s="24"/>
      <c r="K51" s="24"/>
      <c r="L51" s="24"/>
      <c r="M51" s="24" t="s">
        <v>91</v>
      </c>
      <c r="O51" s="12" t="s">
        <v>188</v>
      </c>
    </row>
    <row r="52" spans="1:15" ht="12.75">
      <c r="A52" s="12" t="s">
        <v>189</v>
      </c>
      <c r="B52" s="69">
        <v>4233000</v>
      </c>
      <c r="C52" s="24">
        <v>1944</v>
      </c>
      <c r="D52" s="24"/>
      <c r="E52" s="24">
        <f>SUM(C52/$C$234*$E$234)</f>
        <v>213.1252983781585</v>
      </c>
      <c r="F52" s="54">
        <f>SUM(E52/B52*80)</f>
        <v>0.004027881849811642</v>
      </c>
      <c r="H52" s="24" t="s">
        <v>91</v>
      </c>
      <c r="I52" s="24" t="s">
        <v>90</v>
      </c>
      <c r="J52" s="24"/>
      <c r="K52" s="24"/>
      <c r="L52" s="24"/>
      <c r="M52" s="24"/>
      <c r="O52" s="12" t="s">
        <v>189</v>
      </c>
    </row>
    <row r="53" spans="1:15" ht="23.25">
      <c r="A53" s="12" t="s">
        <v>190</v>
      </c>
      <c r="B53" s="69">
        <v>24554000</v>
      </c>
      <c r="C53" s="24">
        <v>75104</v>
      </c>
      <c r="D53" s="24"/>
      <c r="E53" s="24">
        <f>SUM(C53/$C$234*$E$234)</f>
        <v>8233.828399893631</v>
      </c>
      <c r="F53" s="54">
        <f>SUM(E53/B53*80)</f>
        <v>0.026826841736234036</v>
      </c>
      <c r="H53" s="24">
        <f>SUM(Meurtre!D237)</f>
        <v>6045981</v>
      </c>
      <c r="I53" s="24"/>
      <c r="J53" s="24"/>
      <c r="K53" s="24"/>
      <c r="L53" s="24"/>
      <c r="M53" s="24"/>
      <c r="O53" s="12" t="s">
        <v>191</v>
      </c>
    </row>
    <row r="54" spans="1:15" ht="15.75">
      <c r="A54" s="12" t="s">
        <v>192</v>
      </c>
      <c r="B54" s="69">
        <v>50004441</v>
      </c>
      <c r="C54" s="24">
        <v>509376</v>
      </c>
      <c r="D54" s="24"/>
      <c r="E54" s="24">
        <f>SUM(C54/$C$234*$E$234)</f>
        <v>55844.0905281239</v>
      </c>
      <c r="F54" s="54">
        <f>SUM(E54/B54*80)</f>
        <v>0.08934260943442829</v>
      </c>
      <c r="H54" s="24" t="s">
        <v>91</v>
      </c>
      <c r="I54" s="24" t="s">
        <v>90</v>
      </c>
      <c r="J54" s="24" t="s">
        <v>91</v>
      </c>
      <c r="K54" s="24"/>
      <c r="L54" s="24"/>
      <c r="M54" s="24" t="s">
        <v>91</v>
      </c>
      <c r="O54" s="12" t="s">
        <v>193</v>
      </c>
    </row>
    <row r="55" spans="1:15" ht="12.75">
      <c r="A55" s="12" t="s">
        <v>194</v>
      </c>
      <c r="B55" s="69">
        <v>4301712</v>
      </c>
      <c r="C55" s="24">
        <v>8317</v>
      </c>
      <c r="D55" s="24"/>
      <c r="E55" s="24">
        <f>SUM(C55/$C$234*$E$234)</f>
        <v>911.8122976394775</v>
      </c>
      <c r="F55" s="54">
        <f>SUM(E55/B55*80)</f>
        <v>0.016957198392444264</v>
      </c>
      <c r="H55" s="24" t="s">
        <v>91</v>
      </c>
      <c r="I55" s="24" t="s">
        <v>90</v>
      </c>
      <c r="J55" s="24"/>
      <c r="K55" s="24"/>
      <c r="L55" s="24"/>
      <c r="M55" s="24" t="s">
        <v>91</v>
      </c>
      <c r="O55" s="12" t="s">
        <v>194</v>
      </c>
    </row>
    <row r="56" spans="1:15" ht="12.75">
      <c r="A56" s="12" t="s">
        <v>195</v>
      </c>
      <c r="B56" s="69">
        <v>21395000</v>
      </c>
      <c r="C56" s="24">
        <v>6597</v>
      </c>
      <c r="D56" s="24"/>
      <c r="E56" s="24">
        <f>SUM(C56/$C$234*$E$234)</f>
        <v>723.2446468110658</v>
      </c>
      <c r="F56" s="54">
        <f>SUM(E56/B56*80)</f>
        <v>0.0027043501633505617</v>
      </c>
      <c r="H56" s="24" t="s">
        <v>90</v>
      </c>
      <c r="I56" s="24"/>
      <c r="J56" s="24"/>
      <c r="K56" s="24"/>
      <c r="L56" s="24"/>
      <c r="M56" s="24" t="s">
        <v>91</v>
      </c>
      <c r="O56" s="12" t="s">
        <v>196</v>
      </c>
    </row>
    <row r="57" spans="1:15" ht="12.75">
      <c r="A57" s="12" t="s">
        <v>197</v>
      </c>
      <c r="B57" s="69">
        <v>4290612</v>
      </c>
      <c r="C57" s="24">
        <v>21536</v>
      </c>
      <c r="D57" s="24"/>
      <c r="E57" s="24">
        <f>SUM(C57/$C$234*$E$234)</f>
        <v>2361.0424001399288</v>
      </c>
      <c r="F57" s="54">
        <f>SUM(E57/B57*80)</f>
        <v>0.0440224825761906</v>
      </c>
      <c r="H57" s="24" t="s">
        <v>91</v>
      </c>
      <c r="I57" s="24" t="s">
        <v>90</v>
      </c>
      <c r="J57" s="24"/>
      <c r="K57" s="24"/>
      <c r="L57" s="24"/>
      <c r="M57" s="24"/>
      <c r="O57" s="12" t="s">
        <v>198</v>
      </c>
    </row>
    <row r="58" spans="1:15" ht="12.75">
      <c r="A58" s="12" t="s">
        <v>199</v>
      </c>
      <c r="B58" s="69">
        <v>11247925</v>
      </c>
      <c r="C58" s="24">
        <v>31617</v>
      </c>
      <c r="D58" s="24"/>
      <c r="E58" s="24">
        <f>SUM(C58/$C$234*$E$234)</f>
        <v>3466.2461722336616</v>
      </c>
      <c r="F58" s="54">
        <f>SUM(E58/B58*80)</f>
        <v>0.0246534088535168</v>
      </c>
      <c r="H58" s="24" t="s">
        <v>91</v>
      </c>
      <c r="I58" s="24"/>
      <c r="J58" s="24"/>
      <c r="K58" s="24"/>
      <c r="L58" s="24"/>
      <c r="M58" s="24"/>
      <c r="O58" s="12" t="s">
        <v>199</v>
      </c>
    </row>
    <row r="59" spans="1:15" ht="12.75">
      <c r="A59" s="12" t="s">
        <v>200</v>
      </c>
      <c r="B59" s="69">
        <v>5587085</v>
      </c>
      <c r="C59" s="24">
        <v>45698</v>
      </c>
      <c r="D59" s="24"/>
      <c r="E59" s="24">
        <f>SUM(C59/$C$234*$E$234)</f>
        <v>5009.979364858585</v>
      </c>
      <c r="F59" s="54">
        <f>SUM(E59/B59*80)</f>
        <v>0.07173657626269991</v>
      </c>
      <c r="H59" s="24" t="s">
        <v>91</v>
      </c>
      <c r="I59" s="24" t="s">
        <v>90</v>
      </c>
      <c r="J59" s="24"/>
      <c r="K59" s="24"/>
      <c r="L59" s="24"/>
      <c r="M59" s="24"/>
      <c r="O59" s="12" t="s">
        <v>201</v>
      </c>
    </row>
    <row r="60" spans="1:15" ht="12.75">
      <c r="A60" s="12" t="s">
        <v>202</v>
      </c>
      <c r="B60" s="69">
        <v>818159</v>
      </c>
      <c r="C60" s="24">
        <v>532</v>
      </c>
      <c r="D60" s="24"/>
      <c r="E60" s="24">
        <f>SUM(C60/$C$234*$E$234)</f>
        <v>58.324412930648315</v>
      </c>
      <c r="F60" s="54">
        <f>SUM(E60/B60*80)</f>
        <v>0.0057029905366216905</v>
      </c>
      <c r="H60" s="24" t="s">
        <v>91</v>
      </c>
      <c r="I60" s="24" t="s">
        <v>90</v>
      </c>
      <c r="J60" s="24"/>
      <c r="K60" s="24"/>
      <c r="L60" s="24"/>
      <c r="M60" s="24" t="s">
        <v>91</v>
      </c>
      <c r="O60" s="12" t="s">
        <v>202</v>
      </c>
    </row>
    <row r="61" spans="1:15" ht="12.75">
      <c r="A61" s="12" t="s">
        <v>203</v>
      </c>
      <c r="B61" s="69">
        <v>71293</v>
      </c>
      <c r="C61" s="24">
        <v>128</v>
      </c>
      <c r="D61" s="24"/>
      <c r="E61" s="24">
        <f>SUM(C61/$C$234*$E$234)</f>
        <v>14.032941456998092</v>
      </c>
      <c r="F61" s="54">
        <f>SUM(E61/B61*80)</f>
        <v>0.01574678182373932</v>
      </c>
      <c r="H61" s="24" t="s">
        <v>91</v>
      </c>
      <c r="I61" s="24" t="s">
        <v>90</v>
      </c>
      <c r="J61" s="24"/>
      <c r="K61" s="24"/>
      <c r="L61" s="24"/>
      <c r="M61" s="24" t="s">
        <v>91</v>
      </c>
      <c r="O61" s="12" t="s">
        <v>204</v>
      </c>
    </row>
    <row r="62" spans="1:15" ht="12.75">
      <c r="A62" s="12" t="s">
        <v>205</v>
      </c>
      <c r="B62" s="69">
        <v>82598000</v>
      </c>
      <c r="C62" s="24">
        <v>216137</v>
      </c>
      <c r="D62" s="24"/>
      <c r="E62" s="24">
        <f>SUM(C62/$C$234*$E$234)</f>
        <v>23695.608341337473</v>
      </c>
      <c r="F62" s="54">
        <f>SUM(E62/B62*80)</f>
        <v>0.022950297432225934</v>
      </c>
      <c r="H62" s="24" t="s">
        <v>90</v>
      </c>
      <c r="I62" s="24"/>
      <c r="J62" s="24" t="s">
        <v>91</v>
      </c>
      <c r="K62" s="24"/>
      <c r="L62" s="24"/>
      <c r="M62" s="24" t="s">
        <v>91</v>
      </c>
      <c r="O62" s="12" t="s">
        <v>206</v>
      </c>
    </row>
    <row r="63" spans="1:15" ht="12.75">
      <c r="A63" s="12" t="s">
        <v>207</v>
      </c>
      <c r="B63" s="69">
        <v>8264070</v>
      </c>
      <c r="C63" s="24">
        <v>156823</v>
      </c>
      <c r="D63" s="24"/>
      <c r="E63" s="24">
        <f>SUM(C63/$C$234*$E$234)</f>
        <v>17192.874828990716</v>
      </c>
      <c r="F63" s="54">
        <f>SUM(E63/B63*80)</f>
        <v>0.16643493899728068</v>
      </c>
      <c r="H63" s="24" t="s">
        <v>91</v>
      </c>
      <c r="I63" s="24"/>
      <c r="J63" s="24"/>
      <c r="K63" s="24"/>
      <c r="L63" s="24"/>
      <c r="M63" s="24" t="s">
        <v>91</v>
      </c>
      <c r="O63" s="12" t="s">
        <v>208</v>
      </c>
    </row>
    <row r="64" spans="1:15" ht="12.75">
      <c r="A64" s="12" t="s">
        <v>209</v>
      </c>
      <c r="B64" s="69">
        <v>14483499</v>
      </c>
      <c r="C64" s="24">
        <v>30102</v>
      </c>
      <c r="D64" s="24"/>
      <c r="E64" s="24">
        <f>SUM(C64/$C$234*$E$234)</f>
        <v>3300.1531542074727</v>
      </c>
      <c r="F64" s="54">
        <f>SUM(E64/B64*80)</f>
        <v>0.01822848555701891</v>
      </c>
      <c r="H64" s="24" t="s">
        <v>90</v>
      </c>
      <c r="I64" s="24" t="s">
        <v>90</v>
      </c>
      <c r="J64" s="24"/>
      <c r="K64" s="24"/>
      <c r="L64" s="24"/>
      <c r="M64" s="24" t="s">
        <v>91</v>
      </c>
      <c r="O64" s="12" t="s">
        <v>210</v>
      </c>
    </row>
    <row r="65" spans="1:18" ht="12.75">
      <c r="A65" s="12" t="s">
        <v>211</v>
      </c>
      <c r="B65" s="69">
        <v>5581000</v>
      </c>
      <c r="C65" s="24">
        <v>513</v>
      </c>
      <c r="D65" s="24"/>
      <c r="E65" s="24">
        <f>SUM(C65/$C$234*$E$234)</f>
        <v>56.24139818312517</v>
      </c>
      <c r="F65" s="54">
        <f>SUM(E65/B65*80)</f>
        <v>0.0008061838119781426</v>
      </c>
      <c r="H65" s="24" t="s">
        <v>91</v>
      </c>
      <c r="I65" s="24"/>
      <c r="J65" s="24"/>
      <c r="K65" s="24"/>
      <c r="L65" s="24"/>
      <c r="M65" s="24" t="s">
        <v>91</v>
      </c>
      <c r="O65" s="12" t="s">
        <v>212</v>
      </c>
      <c r="P65" s="70"/>
      <c r="Q65" s="70"/>
      <c r="R65" s="70"/>
    </row>
    <row r="66" spans="1:15" ht="12.75">
      <c r="A66" s="12" t="s">
        <v>213</v>
      </c>
      <c r="B66" s="69">
        <v>46163116</v>
      </c>
      <c r="C66" s="24">
        <v>288230</v>
      </c>
      <c r="D66" s="24"/>
      <c r="E66" s="24">
        <f>SUM(C66/$C$234*$E$234)</f>
        <v>31599.33371992625</v>
      </c>
      <c r="F66" s="54">
        <f>SUM(E66/B66*80)</f>
        <v>0.05476117984743707</v>
      </c>
      <c r="H66" s="24" t="s">
        <v>91</v>
      </c>
      <c r="I66" s="24" t="s">
        <v>90</v>
      </c>
      <c r="J66" s="24" t="s">
        <v>91</v>
      </c>
      <c r="K66" s="24"/>
      <c r="L66" s="24"/>
      <c r="M66" s="24"/>
      <c r="O66" s="12" t="s">
        <v>214</v>
      </c>
    </row>
    <row r="67" spans="1:15" ht="12.75">
      <c r="A67" s="12" t="s">
        <v>215</v>
      </c>
      <c r="B67" s="69">
        <v>1294236</v>
      </c>
      <c r="C67" s="24">
        <v>15951</v>
      </c>
      <c r="D67" s="24"/>
      <c r="E67" s="24">
        <f>SUM(C67/$C$234*$E$234)</f>
        <v>1748.7456967232545</v>
      </c>
      <c r="F67" s="54">
        <f>SUM(E67/B67*80)</f>
        <v>0.10809439371015825</v>
      </c>
      <c r="H67" s="24" t="s">
        <v>91</v>
      </c>
      <c r="I67" s="24" t="s">
        <v>90</v>
      </c>
      <c r="J67" s="24"/>
      <c r="K67" s="24"/>
      <c r="L67" s="24"/>
      <c r="M67" s="24"/>
      <c r="O67" s="12" t="s">
        <v>216</v>
      </c>
    </row>
    <row r="68" spans="1:15" ht="12.75">
      <c r="A68" s="12" t="s">
        <v>217</v>
      </c>
      <c r="B68" s="69">
        <v>314440000</v>
      </c>
      <c r="C68" s="24">
        <v>5299563</v>
      </c>
      <c r="D68" s="24"/>
      <c r="E68" s="24">
        <f>SUM(C68/$C$234*$E$234)</f>
        <v>581003.5728646342</v>
      </c>
      <c r="F68" s="54">
        <f>SUM(E68/B68*80)</f>
        <v>0.14781925273238372</v>
      </c>
      <c r="H68" s="24">
        <f>SUM(Meurtre!F237)</f>
        <v>4050453</v>
      </c>
      <c r="I68" s="24"/>
      <c r="J68" s="24" t="s">
        <v>91</v>
      </c>
      <c r="K68" s="24"/>
      <c r="L68" s="24"/>
      <c r="M68" s="24"/>
      <c r="O68" s="12" t="s">
        <v>218</v>
      </c>
    </row>
    <row r="69" spans="1:15" ht="12.75">
      <c r="A69" s="12" t="s">
        <v>219</v>
      </c>
      <c r="B69" s="69">
        <v>84320987</v>
      </c>
      <c r="C69" s="24">
        <v>7888</v>
      </c>
      <c r="D69" s="24"/>
      <c r="E69" s="24">
        <f>SUM(C69/$C$234*$E$234)</f>
        <v>864.7800172875073</v>
      </c>
      <c r="F69" s="54">
        <f>SUM(E69/B69*80)</f>
        <v>0.0008204647958283574</v>
      </c>
      <c r="H69" s="24">
        <f>SUM(Meurtre!G237)</f>
        <v>150000</v>
      </c>
      <c r="I69" s="24"/>
      <c r="J69" s="24"/>
      <c r="K69" s="24"/>
      <c r="L69" s="24"/>
      <c r="M69" s="24" t="s">
        <v>91</v>
      </c>
      <c r="O69" s="12" t="s">
        <v>220</v>
      </c>
    </row>
    <row r="70" spans="1:15" ht="12.75">
      <c r="A70" s="12" t="s">
        <v>221</v>
      </c>
      <c r="B70" s="69">
        <v>876000</v>
      </c>
      <c r="C70" s="24">
        <v>847</v>
      </c>
      <c r="D70" s="24"/>
      <c r="E70" s="24">
        <f>SUM(C70/$C$234*$E$234)</f>
        <v>92.85860479747956</v>
      </c>
      <c r="F70" s="54">
        <f>SUM(E70/B70*80)</f>
        <v>0.00848023788104836</v>
      </c>
      <c r="H70" s="24" t="s">
        <v>91</v>
      </c>
      <c r="I70" s="24" t="s">
        <v>90</v>
      </c>
      <c r="J70" s="24"/>
      <c r="K70" s="24"/>
      <c r="L70" s="24"/>
      <c r="M70" s="24"/>
      <c r="O70" s="12" t="s">
        <v>222</v>
      </c>
    </row>
    <row r="71" spans="1:15" ht="12.75">
      <c r="A71" s="12" t="s">
        <v>223</v>
      </c>
      <c r="B71" s="69">
        <v>5420910</v>
      </c>
      <c r="C71" s="24">
        <v>53568</v>
      </c>
      <c r="D71" s="24"/>
      <c r="E71" s="24">
        <f>SUM(C71/$C$234*$E$234)</f>
        <v>5872.785999753702</v>
      </c>
      <c r="F71" s="54">
        <f>SUM(E71/B71*80)</f>
        <v>0.0866686368119552</v>
      </c>
      <c r="H71" s="24" t="s">
        <v>91</v>
      </c>
      <c r="I71" s="24" t="s">
        <v>90</v>
      </c>
      <c r="J71" s="24" t="s">
        <v>91</v>
      </c>
      <c r="K71" s="24"/>
      <c r="L71" s="24"/>
      <c r="M71" s="24"/>
      <c r="O71" s="12" t="s">
        <v>224</v>
      </c>
    </row>
    <row r="72" spans="1:15" ht="12.75">
      <c r="A72" s="12" t="s">
        <v>225</v>
      </c>
      <c r="B72" s="69">
        <v>63350000</v>
      </c>
      <c r="C72" s="24">
        <v>363356</v>
      </c>
      <c r="D72" s="24"/>
      <c r="E72" s="24">
        <f>SUM(C72/$C$234*$E$234)</f>
        <v>39835.5740316328</v>
      </c>
      <c r="F72" s="54">
        <f>SUM(E72/B72*80)</f>
        <v>0.050305381571122715</v>
      </c>
      <c r="H72" s="24" t="s">
        <v>91</v>
      </c>
      <c r="I72" s="24" t="s">
        <v>90</v>
      </c>
      <c r="J72" s="24" t="s">
        <v>91</v>
      </c>
      <c r="K72" s="24"/>
      <c r="L72" s="24"/>
      <c r="M72" s="24"/>
      <c r="O72" s="12" t="s">
        <v>225</v>
      </c>
    </row>
    <row r="73" spans="1:15" ht="12.75">
      <c r="A73" s="12" t="s">
        <v>226</v>
      </c>
      <c r="B73" s="69">
        <v>1564000</v>
      </c>
      <c r="C73" s="24">
        <v>1624</v>
      </c>
      <c r="D73" s="24"/>
      <c r="E73" s="24">
        <f>SUM(C73/$C$234*$E$234)</f>
        <v>178.04294473566327</v>
      </c>
      <c r="F73" s="54">
        <f>SUM(E73/B73*80)</f>
        <v>0.009107055996709117</v>
      </c>
      <c r="H73" s="24" t="s">
        <v>91</v>
      </c>
      <c r="I73" s="24" t="s">
        <v>90</v>
      </c>
      <c r="J73" s="24"/>
      <c r="K73" s="24"/>
      <c r="L73" s="24"/>
      <c r="M73" s="24" t="s">
        <v>91</v>
      </c>
      <c r="O73" s="12" t="s">
        <v>226</v>
      </c>
    </row>
    <row r="74" spans="1:15" ht="12.75">
      <c r="A74" s="12" t="s">
        <v>227</v>
      </c>
      <c r="B74" s="69">
        <v>1825000</v>
      </c>
      <c r="C74" s="24">
        <v>436</v>
      </c>
      <c r="D74" s="24"/>
      <c r="E74" s="24">
        <f>SUM(C74/$C$234*$E$234)</f>
        <v>47.79970683789975</v>
      </c>
      <c r="F74" s="54">
        <f>SUM(E74/B74*80)</f>
        <v>0.0020953296148120437</v>
      </c>
      <c r="H74" s="24" t="s">
        <v>91</v>
      </c>
      <c r="I74" s="24" t="s">
        <v>90</v>
      </c>
      <c r="J74" s="24"/>
      <c r="K74" s="24"/>
      <c r="L74" s="24"/>
      <c r="M74" s="24"/>
      <c r="O74" s="12" t="s">
        <v>228</v>
      </c>
    </row>
    <row r="75" spans="1:15" ht="12.75">
      <c r="A75" s="12" t="s">
        <v>229</v>
      </c>
      <c r="B75" s="69">
        <v>4497600</v>
      </c>
      <c r="C75" s="24">
        <v>5845</v>
      </c>
      <c r="D75" s="24"/>
      <c r="E75" s="24">
        <f>SUM(C75/$C$234*$E$234)</f>
        <v>640.8011157512019</v>
      </c>
      <c r="F75" s="54">
        <f>SUM(E75/B75*80)</f>
        <v>0.011398098821615117</v>
      </c>
      <c r="H75" s="24" t="s">
        <v>91</v>
      </c>
      <c r="I75" s="24" t="s">
        <v>90</v>
      </c>
      <c r="J75" s="24"/>
      <c r="K75" s="24"/>
      <c r="L75" s="24"/>
      <c r="M75" s="24"/>
      <c r="O75" s="12" t="s">
        <v>230</v>
      </c>
    </row>
    <row r="76" spans="1:15" ht="12.75">
      <c r="A76" s="12" t="s">
        <v>231</v>
      </c>
      <c r="B76" s="69">
        <v>24658823</v>
      </c>
      <c r="C76" s="24">
        <v>7444</v>
      </c>
      <c r="D76" s="24"/>
      <c r="E76" s="24">
        <f>SUM(C76/$C$234*$E$234)</f>
        <v>816.1032516085453</v>
      </c>
      <c r="F76" s="54">
        <f>SUM(E76/B76*80)</f>
        <v>0.0026476632777113337</v>
      </c>
      <c r="H76" s="24" t="s">
        <v>91</v>
      </c>
      <c r="I76" s="24" t="s">
        <v>90</v>
      </c>
      <c r="J76" s="24"/>
      <c r="K76" s="24"/>
      <c r="L76" s="24"/>
      <c r="M76" s="24"/>
      <c r="O76" s="12" t="s">
        <v>231</v>
      </c>
    </row>
    <row r="77" spans="1:15" ht="12.75">
      <c r="A77" s="12" t="s">
        <v>232</v>
      </c>
      <c r="B77" s="69">
        <v>29752</v>
      </c>
      <c r="C77" s="24">
        <v>433</v>
      </c>
      <c r="D77" s="24"/>
      <c r="E77" s="24">
        <f>SUM(C77/$C$234*$E$234)</f>
        <v>47.470809772501354</v>
      </c>
      <c r="F77" s="54">
        <f>SUM(E77/B77*80)</f>
        <v>0.1276440165972072</v>
      </c>
      <c r="H77" s="24" t="s">
        <v>91</v>
      </c>
      <c r="I77" s="24"/>
      <c r="J77" s="24"/>
      <c r="K77" s="24"/>
      <c r="L77" s="24"/>
      <c r="M77" s="24"/>
      <c r="O77" s="12" t="s">
        <v>233</v>
      </c>
    </row>
    <row r="78" spans="1:15" ht="12.75">
      <c r="A78" s="12" t="s">
        <v>234</v>
      </c>
      <c r="B78" s="69">
        <v>10787690</v>
      </c>
      <c r="C78" s="24">
        <v>94917</v>
      </c>
      <c r="D78" s="24"/>
      <c r="E78" s="24">
        <f>SUM(C78/$C$234*$E$234)</f>
        <v>10405.974252139747</v>
      </c>
      <c r="F78" s="54">
        <f>SUM(E78/B78*80)</f>
        <v>0.07716924941031675</v>
      </c>
      <c r="H78" s="24" t="s">
        <v>91</v>
      </c>
      <c r="I78" s="24" t="s">
        <v>90</v>
      </c>
      <c r="J78" s="24" t="s">
        <v>91</v>
      </c>
      <c r="K78" s="24"/>
      <c r="L78" s="24"/>
      <c r="M78" s="24"/>
      <c r="O78" s="12" t="s">
        <v>235</v>
      </c>
    </row>
    <row r="79" spans="1:15" ht="12.75">
      <c r="A79" s="12" t="s">
        <v>236</v>
      </c>
      <c r="B79" s="69">
        <v>110821</v>
      </c>
      <c r="C79" s="24">
        <v>246</v>
      </c>
      <c r="D79" s="24"/>
      <c r="E79" s="24">
        <f>SUM(C79/$C$234*$E$234)</f>
        <v>26.96955936266821</v>
      </c>
      <c r="F79" s="54">
        <f>SUM(E79/B79*80)</f>
        <v>0.019468916081008626</v>
      </c>
      <c r="H79" s="24" t="s">
        <v>91</v>
      </c>
      <c r="I79" s="24" t="s">
        <v>90</v>
      </c>
      <c r="J79" s="24"/>
      <c r="K79" s="24"/>
      <c r="L79" s="24"/>
      <c r="M79" s="24" t="s">
        <v>91</v>
      </c>
      <c r="O79" s="12" t="s">
        <v>237</v>
      </c>
    </row>
    <row r="80" spans="1:15" ht="12.75">
      <c r="A80" s="12" t="s">
        <v>238</v>
      </c>
      <c r="B80" s="69">
        <v>56749</v>
      </c>
      <c r="C80" s="24">
        <v>576</v>
      </c>
      <c r="D80" s="24"/>
      <c r="E80" s="24">
        <f>SUM(C80/$C$234*$E$234)</f>
        <v>63.14823655649141</v>
      </c>
      <c r="F80" s="54">
        <f>SUM(E80/B80*80)</f>
        <v>0.08902110917407025</v>
      </c>
      <c r="H80" s="24" t="s">
        <v>91</v>
      </c>
      <c r="I80" s="24"/>
      <c r="J80" s="24"/>
      <c r="K80" s="24"/>
      <c r="L80" s="24"/>
      <c r="M80" s="24"/>
      <c r="O80" s="12" t="s">
        <v>239</v>
      </c>
    </row>
    <row r="81" spans="1:15" ht="12.75">
      <c r="A81" s="12" t="s">
        <v>240</v>
      </c>
      <c r="B81" s="69">
        <v>401554</v>
      </c>
      <c r="C81" s="24">
        <v>1738</v>
      </c>
      <c r="D81" s="24"/>
      <c r="E81" s="24">
        <f>SUM(C81/$C$234*$E$234)</f>
        <v>190.5410332208022</v>
      </c>
      <c r="F81" s="54">
        <f>SUM(E81/B81*80)</f>
        <v>0.03796072921117503</v>
      </c>
      <c r="H81" s="24" t="s">
        <v>91</v>
      </c>
      <c r="I81" s="24"/>
      <c r="J81" s="24"/>
      <c r="K81" s="24"/>
      <c r="L81" s="24"/>
      <c r="M81" s="24"/>
      <c r="O81" s="12" t="s">
        <v>241</v>
      </c>
    </row>
    <row r="82" spans="1:15" ht="12.75">
      <c r="A82" s="12" t="s">
        <v>242</v>
      </c>
      <c r="B82" s="69">
        <v>14713763</v>
      </c>
      <c r="C82" s="24">
        <v>15203</v>
      </c>
      <c r="D82" s="24"/>
      <c r="E82" s="24">
        <f>SUM(C82/$C$234*$E$234)</f>
        <v>1666.7406950839215</v>
      </c>
      <c r="F82" s="54">
        <f>SUM(E82/B82*80)</f>
        <v>0.009062213086259017</v>
      </c>
      <c r="H82" s="24" t="s">
        <v>91</v>
      </c>
      <c r="I82" s="24" t="s">
        <v>90</v>
      </c>
      <c r="J82" s="24"/>
      <c r="K82" s="24"/>
      <c r="L82" s="24"/>
      <c r="M82" s="24" t="s">
        <v>91</v>
      </c>
      <c r="O82" s="12" t="s">
        <v>242</v>
      </c>
    </row>
    <row r="83" spans="1:15" ht="12.75">
      <c r="A83" s="12" t="s">
        <v>243</v>
      </c>
      <c r="B83" s="69">
        <v>10824200</v>
      </c>
      <c r="C83" s="24">
        <v>1228</v>
      </c>
      <c r="D83" s="24"/>
      <c r="E83" s="24">
        <f>SUM(C83/$C$234*$E$234)</f>
        <v>134.62853210307543</v>
      </c>
      <c r="F83" s="54">
        <f>SUM(E83/B83*80)</f>
        <v>0.0009950188067705727</v>
      </c>
      <c r="H83" s="24" t="s">
        <v>90</v>
      </c>
      <c r="I83" s="24" t="s">
        <v>90</v>
      </c>
      <c r="J83" s="24"/>
      <c r="K83" s="24"/>
      <c r="L83" s="24"/>
      <c r="M83" s="24" t="s">
        <v>91</v>
      </c>
      <c r="O83" s="12" t="s">
        <v>244</v>
      </c>
    </row>
    <row r="84" spans="1:15" ht="12.75">
      <c r="A84" s="12" t="s">
        <v>245</v>
      </c>
      <c r="B84" s="69">
        <v>740000</v>
      </c>
      <c r="C84" s="24">
        <v>4815</v>
      </c>
      <c r="D84" s="24"/>
      <c r="E84" s="24">
        <f>SUM(C84/$C$234*$E$234)</f>
        <v>527.8797899644204</v>
      </c>
      <c r="F84" s="54">
        <f>SUM(E84/B84*80)</f>
        <v>0.057068085401558964</v>
      </c>
      <c r="H84" s="24">
        <f>SUM(Meurtre!H237)</f>
        <v>80000</v>
      </c>
      <c r="I84" s="24"/>
      <c r="J84" s="24"/>
      <c r="K84" s="24"/>
      <c r="L84" s="24"/>
      <c r="M84" s="24" t="s">
        <v>91</v>
      </c>
      <c r="O84" s="12" t="s">
        <v>246</v>
      </c>
    </row>
    <row r="85" spans="1:15" ht="12.75">
      <c r="A85" s="12" t="s">
        <v>247</v>
      </c>
      <c r="B85" s="69">
        <v>1520830</v>
      </c>
      <c r="C85" s="24">
        <v>293</v>
      </c>
      <c r="D85" s="24"/>
      <c r="E85" s="24">
        <f>SUM(C85/$C$234*$E$234)</f>
        <v>32.12228005390969</v>
      </c>
      <c r="F85" s="54">
        <f>SUM(E85/B85*80)</f>
        <v>0.0016897236405862427</v>
      </c>
      <c r="H85" s="24" t="s">
        <v>90</v>
      </c>
      <c r="I85" s="24"/>
      <c r="J85" s="24"/>
      <c r="K85" s="24"/>
      <c r="L85" s="24"/>
      <c r="M85" s="24" t="s">
        <v>91</v>
      </c>
      <c r="O85" s="12" t="s">
        <v>248</v>
      </c>
    </row>
    <row r="86" spans="1:15" ht="12.75">
      <c r="A86" s="12" t="s">
        <v>249</v>
      </c>
      <c r="B86" s="69">
        <v>784894</v>
      </c>
      <c r="C86" s="24">
        <v>1555</v>
      </c>
      <c r="D86" s="24"/>
      <c r="E86" s="24">
        <f>SUM(C86/$C$234*$E$234)</f>
        <v>170.47831223150027</v>
      </c>
      <c r="F86" s="54">
        <f>SUM(E86/B86*80)</f>
        <v>0.017375932264127415</v>
      </c>
      <c r="H86" s="24" t="s">
        <v>91</v>
      </c>
      <c r="I86" s="24" t="s">
        <v>90</v>
      </c>
      <c r="J86" s="24"/>
      <c r="K86" s="24"/>
      <c r="L86" s="24"/>
      <c r="M86" s="24"/>
      <c r="O86" s="12" t="s">
        <v>249</v>
      </c>
    </row>
    <row r="87" spans="1:15" ht="15.75">
      <c r="A87" s="12" t="s">
        <v>250</v>
      </c>
      <c r="B87" s="69">
        <v>224469</v>
      </c>
      <c r="C87" s="24">
        <v>700</v>
      </c>
      <c r="D87" s="24"/>
      <c r="E87" s="24">
        <f>SUM(C87/$C$234*$E$234)</f>
        <v>76.7426485929583</v>
      </c>
      <c r="F87" s="54">
        <f>SUM(E87/B87*80)</f>
        <v>0.02735082299754828</v>
      </c>
      <c r="H87" s="24" t="s">
        <v>91</v>
      </c>
      <c r="I87" s="24"/>
      <c r="J87" s="24"/>
      <c r="K87" s="24"/>
      <c r="L87" s="24"/>
      <c r="M87" s="24"/>
      <c r="O87" s="12" t="s">
        <v>251</v>
      </c>
    </row>
    <row r="88" spans="1:15" ht="12.75">
      <c r="A88" s="12" t="s">
        <v>252</v>
      </c>
      <c r="B88" s="69">
        <v>10085214</v>
      </c>
      <c r="C88" s="24">
        <v>2270</v>
      </c>
      <c r="D88" s="24"/>
      <c r="E88" s="24">
        <f>SUM(C88/$C$234*$E$234)</f>
        <v>248.8654461514505</v>
      </c>
      <c r="F88" s="54">
        <f>SUM(E88/B88*80)</f>
        <v>0.0019741014610216543</v>
      </c>
      <c r="H88" s="24" t="s">
        <v>91</v>
      </c>
      <c r="I88" s="24"/>
      <c r="J88" s="24"/>
      <c r="K88" s="24"/>
      <c r="L88" s="24"/>
      <c r="M88" s="24" t="s">
        <v>91</v>
      </c>
      <c r="O88" s="12" t="s">
        <v>253</v>
      </c>
    </row>
    <row r="89" spans="1:15" ht="12.75">
      <c r="A89" s="12" t="s">
        <v>254</v>
      </c>
      <c r="B89" s="69">
        <v>8385072</v>
      </c>
      <c r="C89" s="24">
        <v>7704</v>
      </c>
      <c r="D89" s="24"/>
      <c r="E89" s="24">
        <f>SUM(C89/$C$234*$E$234)</f>
        <v>844.6076639430727</v>
      </c>
      <c r="F89" s="54">
        <f>SUM(E89/B89*80)</f>
        <v>0.008058203091809565</v>
      </c>
      <c r="H89" s="24" t="s">
        <v>90</v>
      </c>
      <c r="I89" s="24" t="s">
        <v>90</v>
      </c>
      <c r="J89" s="24"/>
      <c r="K89" s="24"/>
      <c r="L89" s="24"/>
      <c r="M89" s="24" t="s">
        <v>91</v>
      </c>
      <c r="O89" s="12" t="s">
        <v>254</v>
      </c>
    </row>
    <row r="90" spans="1:15" ht="23.25">
      <c r="A90" s="12" t="s">
        <v>255</v>
      </c>
      <c r="B90" s="69">
        <v>7122508</v>
      </c>
      <c r="C90" s="24">
        <v>36993</v>
      </c>
      <c r="D90" s="24"/>
      <c r="E90" s="24">
        <f>SUM(C90/$C$234*$E$234)</f>
        <v>4055.6297134275815</v>
      </c>
      <c r="F90" s="54">
        <f>SUM(E90/B90*80)</f>
        <v>0.04555282732911027</v>
      </c>
      <c r="H90" s="24" t="s">
        <v>91</v>
      </c>
      <c r="I90" s="24"/>
      <c r="J90" s="24"/>
      <c r="K90" s="24"/>
      <c r="L90" s="24"/>
      <c r="M90" s="24"/>
      <c r="O90" s="12" t="s">
        <v>256</v>
      </c>
    </row>
    <row r="91" spans="1:15" ht="12.75">
      <c r="A91" s="12" t="s">
        <v>257</v>
      </c>
      <c r="B91" s="69">
        <v>9957731</v>
      </c>
      <c r="C91" s="24">
        <v>48676</v>
      </c>
      <c r="D91" s="24"/>
      <c r="E91" s="24">
        <f>SUM(C91/$C$234*$E$234)</f>
        <v>5336.464518444056</v>
      </c>
      <c r="F91" s="54">
        <f>SUM(E91/B91*80)</f>
        <v>0.04287293575971519</v>
      </c>
      <c r="H91" s="24" t="s">
        <v>91</v>
      </c>
      <c r="I91" s="24" t="s">
        <v>90</v>
      </c>
      <c r="J91" s="24" t="s">
        <v>91</v>
      </c>
      <c r="K91" s="24"/>
      <c r="L91" s="24"/>
      <c r="M91" s="24"/>
      <c r="O91" s="12" t="s">
        <v>258</v>
      </c>
    </row>
    <row r="92" spans="1:15" ht="15.75">
      <c r="A92" s="12" t="s">
        <v>259</v>
      </c>
      <c r="B92" s="69">
        <v>55456</v>
      </c>
      <c r="C92" s="24">
        <v>513</v>
      </c>
      <c r="D92" s="24"/>
      <c r="E92" s="24">
        <f>SUM(C92/$C$234*$E$234)</f>
        <v>56.24139818312517</v>
      </c>
      <c r="F92" s="54">
        <f>SUM(E92/B92*80)</f>
        <v>0.08113300372637791</v>
      </c>
      <c r="H92" s="24" t="s">
        <v>91</v>
      </c>
      <c r="I92" s="24"/>
      <c r="J92" s="24"/>
      <c r="K92" s="24"/>
      <c r="L92" s="24"/>
      <c r="M92" s="24"/>
      <c r="O92" s="12" t="s">
        <v>260</v>
      </c>
    </row>
    <row r="93" spans="1:15" ht="15.75">
      <c r="A93" s="12" t="s">
        <v>261</v>
      </c>
      <c r="B93" s="69">
        <v>17791</v>
      </c>
      <c r="C93" s="24">
        <v>70</v>
      </c>
      <c r="D93" s="24"/>
      <c r="E93" s="24">
        <f>SUM(C93/$C$234*$E$234)</f>
        <v>7.674264859295832</v>
      </c>
      <c r="F93" s="54">
        <f>SUM(E93/B93*80)</f>
        <v>0.034508526150506806</v>
      </c>
      <c r="H93" s="24" t="s">
        <v>91</v>
      </c>
      <c r="I93" s="24" t="s">
        <v>90</v>
      </c>
      <c r="J93" s="24"/>
      <c r="K93" s="24"/>
      <c r="L93" s="24"/>
      <c r="M93" s="24"/>
      <c r="O93" s="12" t="s">
        <v>262</v>
      </c>
    </row>
    <row r="94" spans="1:15" ht="15.75">
      <c r="A94" s="12" t="s">
        <v>263</v>
      </c>
      <c r="B94" s="69">
        <v>2563</v>
      </c>
      <c r="C94" s="24">
        <v>59</v>
      </c>
      <c r="D94" s="24"/>
      <c r="E94" s="24">
        <f>SUM(C94/$C$234*$E$234)</f>
        <v>6.4683089528350575</v>
      </c>
      <c r="F94" s="54">
        <f>SUM(E94/B94*80)</f>
        <v>0.2018980554923155</v>
      </c>
      <c r="H94" s="24" t="s">
        <v>91</v>
      </c>
      <c r="I94" s="24"/>
      <c r="J94" s="24"/>
      <c r="K94" s="24"/>
      <c r="L94" s="24"/>
      <c r="M94" s="24"/>
      <c r="O94" s="12" t="s">
        <v>264</v>
      </c>
    </row>
    <row r="95" spans="1:15" ht="12.75">
      <c r="A95" s="12" t="s">
        <v>265</v>
      </c>
      <c r="B95" s="69">
        <v>48459</v>
      </c>
      <c r="C95" s="24">
        <v>708</v>
      </c>
      <c r="D95" s="24"/>
      <c r="E95" s="24">
        <f>SUM(C95/$C$234*$E$234)</f>
        <v>77.6197074340207</v>
      </c>
      <c r="F95" s="54">
        <f>SUM(E95/B95*80)</f>
        <v>0.12814083234737933</v>
      </c>
      <c r="H95" s="24" t="s">
        <v>91</v>
      </c>
      <c r="I95" s="24"/>
      <c r="J95" s="24"/>
      <c r="K95" s="24"/>
      <c r="L95" s="24"/>
      <c r="M95" s="24"/>
      <c r="O95" s="12" t="s">
        <v>266</v>
      </c>
    </row>
    <row r="96" spans="1:15" ht="12.75">
      <c r="A96" s="12" t="s">
        <v>267</v>
      </c>
      <c r="B96" s="69">
        <v>54305</v>
      </c>
      <c r="C96" s="24">
        <v>103</v>
      </c>
      <c r="D96" s="24"/>
      <c r="E96" s="24">
        <f>SUM(C96/$C$234*$E$234)</f>
        <v>11.292132578678151</v>
      </c>
      <c r="F96" s="54">
        <f>SUM(E96/B96*80)</f>
        <v>0.016635127636391713</v>
      </c>
      <c r="H96" s="24" t="s">
        <v>91</v>
      </c>
      <c r="I96" s="24" t="s">
        <v>90</v>
      </c>
      <c r="J96" s="24"/>
      <c r="K96" s="24"/>
      <c r="L96" s="24"/>
      <c r="M96" s="24" t="s">
        <v>91</v>
      </c>
      <c r="O96" s="12" t="s">
        <v>268</v>
      </c>
    </row>
    <row r="97" spans="1:15" ht="12.75">
      <c r="A97" s="12" t="s">
        <v>269</v>
      </c>
      <c r="B97" s="69">
        <v>553935</v>
      </c>
      <c r="C97" s="24">
        <v>198</v>
      </c>
      <c r="D97" s="24"/>
      <c r="E97" s="24">
        <f>SUM(C97/$C$234*$E$234)</f>
        <v>21.707206316293924</v>
      </c>
      <c r="F97" s="54">
        <f>SUM(E97/B97*80)</f>
        <v>0.003134982453362784</v>
      </c>
      <c r="H97" s="24" t="s">
        <v>91</v>
      </c>
      <c r="I97" s="24"/>
      <c r="J97" s="24"/>
      <c r="K97" s="24"/>
      <c r="L97" s="24"/>
      <c r="M97" s="24" t="s">
        <v>91</v>
      </c>
      <c r="O97" s="12" t="s">
        <v>270</v>
      </c>
    </row>
    <row r="98" spans="1:15" ht="15.75">
      <c r="A98" s="12" t="s">
        <v>271</v>
      </c>
      <c r="B98" s="69">
        <v>31458</v>
      </c>
      <c r="C98" s="24">
        <v>161</v>
      </c>
      <c r="D98" s="24"/>
      <c r="E98" s="24">
        <f>SUM(C98/$C$234*$E$234)</f>
        <v>17.650809176380413</v>
      </c>
      <c r="F98" s="54">
        <f>SUM(E98/B98*80)</f>
        <v>0.044887301612004354</v>
      </c>
      <c r="H98" s="24" t="s">
        <v>91</v>
      </c>
      <c r="I98" s="24"/>
      <c r="J98" s="24"/>
      <c r="K98" s="24"/>
      <c r="L98" s="24"/>
      <c r="M98" s="24"/>
      <c r="O98" s="12" t="s">
        <v>272</v>
      </c>
    </row>
    <row r="99" spans="1:15" ht="23.25">
      <c r="A99" s="12" t="s">
        <v>273</v>
      </c>
      <c r="B99" s="69">
        <v>29537</v>
      </c>
      <c r="C99" s="24">
        <v>110</v>
      </c>
      <c r="D99" s="24"/>
      <c r="E99" s="24">
        <f>SUM(C99/$C$234*$E$234)</f>
        <v>12.059559064607734</v>
      </c>
      <c r="F99" s="54">
        <f>SUM(E99/B99*80)</f>
        <v>0.03266292193413748</v>
      </c>
      <c r="H99" s="24" t="s">
        <v>91</v>
      </c>
      <c r="I99" s="24"/>
      <c r="J99" s="24"/>
      <c r="K99" s="24"/>
      <c r="L99" s="24"/>
      <c r="M99" s="24"/>
      <c r="O99" s="12" t="s">
        <v>274</v>
      </c>
    </row>
    <row r="100" spans="1:15" ht="15.75">
      <c r="A100" s="12" t="s">
        <v>275</v>
      </c>
      <c r="B100" s="69">
        <v>13000</v>
      </c>
      <c r="C100" s="24">
        <v>29</v>
      </c>
      <c r="D100" s="24"/>
      <c r="E100" s="24">
        <f>SUM(C100/$C$234*$E$234)</f>
        <v>3.1793382988511296</v>
      </c>
      <c r="F100" s="54">
        <f>SUM(E100/B100*80)</f>
        <v>0.0195651587621608</v>
      </c>
      <c r="H100" s="24" t="s">
        <v>91</v>
      </c>
      <c r="I100" s="24"/>
      <c r="J100" s="24"/>
      <c r="K100" s="24"/>
      <c r="L100" s="24"/>
      <c r="M100" s="24"/>
      <c r="O100" s="12" t="s">
        <v>276</v>
      </c>
    </row>
    <row r="101" spans="1:15" ht="12.75">
      <c r="A101" s="12" t="s">
        <v>277</v>
      </c>
      <c r="B101" s="69">
        <v>1210193422</v>
      </c>
      <c r="C101" s="24">
        <v>1979425</v>
      </c>
      <c r="D101" s="24"/>
      <c r="E101" s="24">
        <f>SUM(C101/$C$234*$E$234)</f>
        <v>217009.02455873784</v>
      </c>
      <c r="F101" s="54">
        <f>SUM(E101/B101*80)</f>
        <v>0.01434541094762208</v>
      </c>
      <c r="H101" s="24">
        <f>SUM(Meurtre!I237)</f>
        <v>502700</v>
      </c>
      <c r="I101" s="24"/>
      <c r="J101" s="24" t="s">
        <v>91</v>
      </c>
      <c r="K101" s="24"/>
      <c r="L101" s="24"/>
      <c r="M101" s="24"/>
      <c r="O101" s="12" t="s">
        <v>278</v>
      </c>
    </row>
    <row r="102" spans="1:15" ht="12.75">
      <c r="A102" s="12" t="s">
        <v>279</v>
      </c>
      <c r="B102" s="69">
        <v>237641326</v>
      </c>
      <c r="C102" s="24">
        <v>451782</v>
      </c>
      <c r="D102" s="24"/>
      <c r="E102" s="24">
        <f>SUM(C102/$C$234*$E$234)</f>
        <v>49529.92466660556</v>
      </c>
      <c r="F102" s="54">
        <f>SUM(E102/B102*80)</f>
        <v>0.01667384221433121</v>
      </c>
      <c r="H102" s="24">
        <f>SUM(Meurtre!J237)</f>
        <v>102800</v>
      </c>
      <c r="I102" s="24"/>
      <c r="J102" s="24" t="s">
        <v>91</v>
      </c>
      <c r="K102" s="24"/>
      <c r="L102" s="24"/>
      <c r="M102" s="24" t="s">
        <v>91</v>
      </c>
      <c r="O102" s="12" t="s">
        <v>280</v>
      </c>
    </row>
    <row r="103" spans="1:15" ht="15.75">
      <c r="A103" s="12" t="s">
        <v>281</v>
      </c>
      <c r="B103" s="69">
        <v>75149669</v>
      </c>
      <c r="C103" s="24">
        <v>602055</v>
      </c>
      <c r="D103" s="24"/>
      <c r="E103" s="24">
        <f>SUM(C103/$C$234*$E$234)</f>
        <v>66004.70756947645</v>
      </c>
      <c r="F103" s="54">
        <f>SUM(E103/B103*80)</f>
        <v>0.0702648019056227</v>
      </c>
      <c r="H103" s="24" t="s">
        <v>90</v>
      </c>
      <c r="I103" s="24"/>
      <c r="J103" s="24" t="s">
        <v>91</v>
      </c>
      <c r="K103" s="24"/>
      <c r="L103" s="24"/>
      <c r="M103" s="24" t="s">
        <v>91</v>
      </c>
      <c r="O103" s="12" t="s">
        <v>282</v>
      </c>
    </row>
    <row r="104" spans="1:15" ht="12.75">
      <c r="A104" s="12" t="s">
        <v>283</v>
      </c>
      <c r="B104" s="69">
        <v>33330000</v>
      </c>
      <c r="C104" s="24">
        <v>109038</v>
      </c>
      <c r="D104" s="24"/>
      <c r="E104" s="24">
        <f>SUM(C104/$C$234*$E$234)</f>
        <v>11954.092738969985</v>
      </c>
      <c r="F104" s="54">
        <f>SUM(E104/B104*80)</f>
        <v>0.028692691842712236</v>
      </c>
      <c r="H104" s="24">
        <f>SUM(Meurtre!K237)</f>
        <v>73096491</v>
      </c>
      <c r="I104" s="24"/>
      <c r="J104" s="24" t="s">
        <v>91</v>
      </c>
      <c r="K104" s="24"/>
      <c r="L104" s="24"/>
      <c r="M104" s="24" t="s">
        <v>91</v>
      </c>
      <c r="O104" s="12" t="s">
        <v>283</v>
      </c>
    </row>
    <row r="105" spans="1:15" ht="12.75">
      <c r="A105" s="12" t="s">
        <v>284</v>
      </c>
      <c r="B105" s="69">
        <v>4588252</v>
      </c>
      <c r="C105" s="24">
        <v>41642</v>
      </c>
      <c r="D105" s="24"/>
      <c r="E105" s="24">
        <f>SUM(C105/$C$234*$E$234)</f>
        <v>4565.310532439958</v>
      </c>
      <c r="F105" s="54">
        <f>SUM(E105/B105*80)</f>
        <v>0.07959999638101756</v>
      </c>
      <c r="H105" s="24" t="s">
        <v>91</v>
      </c>
      <c r="I105" s="24" t="s">
        <v>90</v>
      </c>
      <c r="J105" s="24"/>
      <c r="K105" s="24"/>
      <c r="L105" s="24"/>
      <c r="M105" s="24" t="s">
        <v>91</v>
      </c>
      <c r="O105" s="12" t="s">
        <v>285</v>
      </c>
    </row>
    <row r="106" spans="1:15" ht="12.75">
      <c r="A106" s="12" t="s">
        <v>286</v>
      </c>
      <c r="B106" s="69">
        <v>320060</v>
      </c>
      <c r="C106" s="24">
        <v>2028</v>
      </c>
      <c r="D106" s="24"/>
      <c r="E106" s="24">
        <f>SUM(C106/$C$234*$E$234)</f>
        <v>222.3344162093135</v>
      </c>
      <c r="F106" s="54">
        <f>SUM(E106/B106*80)</f>
        <v>0.05557318408031331</v>
      </c>
      <c r="H106" s="24" t="s">
        <v>91</v>
      </c>
      <c r="I106" s="24" t="s">
        <v>90</v>
      </c>
      <c r="J106" s="24"/>
      <c r="K106" s="24"/>
      <c r="L106" s="24"/>
      <c r="M106" s="24"/>
      <c r="O106" s="12" t="s">
        <v>287</v>
      </c>
    </row>
    <row r="107" spans="1:15" ht="12.75">
      <c r="A107" s="12" t="s">
        <v>288</v>
      </c>
      <c r="B107" s="69">
        <v>7913900</v>
      </c>
      <c r="C107" s="24">
        <v>67216</v>
      </c>
      <c r="D107" s="24"/>
      <c r="E107" s="24">
        <f>SUM(C107/$C$234*$E$234)</f>
        <v>7369.048382606124</v>
      </c>
      <c r="F107" s="54">
        <f>SUM(E107/B107*80)</f>
        <v>0.07449220619523747</v>
      </c>
      <c r="H107" s="24">
        <f>SUM(Meurtre!L237)</f>
        <v>1954</v>
      </c>
      <c r="I107" s="24"/>
      <c r="J107" s="24" t="s">
        <v>91</v>
      </c>
      <c r="K107" s="24"/>
      <c r="L107" s="24"/>
      <c r="M107" s="24"/>
      <c r="O107" s="12" t="s">
        <v>289</v>
      </c>
    </row>
    <row r="108" spans="1:15" ht="12.75">
      <c r="A108" s="12" t="s">
        <v>290</v>
      </c>
      <c r="B108" s="69">
        <v>59464644</v>
      </c>
      <c r="C108" s="24">
        <v>400836</v>
      </c>
      <c r="D108" s="24"/>
      <c r="E108" s="24">
        <f>SUM(C108/$C$234*$E$234)</f>
        <v>43944.59470201006</v>
      </c>
      <c r="F108" s="54">
        <f>SUM(E108/B108*80)</f>
        <v>0.05912029972231575</v>
      </c>
      <c r="H108" s="24" t="s">
        <v>91</v>
      </c>
      <c r="I108" s="24" t="s">
        <v>90</v>
      </c>
      <c r="J108" s="24" t="s">
        <v>91</v>
      </c>
      <c r="K108" s="24"/>
      <c r="L108" s="24"/>
      <c r="M108" s="24"/>
      <c r="O108" s="12" t="s">
        <v>291</v>
      </c>
    </row>
    <row r="109" spans="1:15" ht="12.75">
      <c r="A109" s="12" t="s">
        <v>292</v>
      </c>
      <c r="B109" s="69">
        <v>2709300</v>
      </c>
      <c r="C109" s="24">
        <v>8573</v>
      </c>
      <c r="D109" s="24"/>
      <c r="E109" s="24">
        <f>SUM(C109/$C$234*$E$234)</f>
        <v>939.8781805534737</v>
      </c>
      <c r="F109" s="54">
        <f>SUM(E109/B109*80)</f>
        <v>0.027752649925913666</v>
      </c>
      <c r="H109" s="24" t="s">
        <v>90</v>
      </c>
      <c r="I109" s="24"/>
      <c r="J109" s="24" t="s">
        <v>91</v>
      </c>
      <c r="K109" s="24"/>
      <c r="L109" s="24"/>
      <c r="M109" s="24"/>
      <c r="O109" s="12" t="s">
        <v>293</v>
      </c>
    </row>
    <row r="110" spans="1:15" ht="12.75">
      <c r="A110" s="12" t="s">
        <v>294</v>
      </c>
      <c r="B110" s="69">
        <v>127520000</v>
      </c>
      <c r="C110" s="24">
        <v>1101134</v>
      </c>
      <c r="D110" s="24"/>
      <c r="E110" s="24">
        <f>SUM(C110/$C$234*$E$234)</f>
        <v>120719.91373679793</v>
      </c>
      <c r="F110" s="54">
        <f>SUM(E110/B110*80)</f>
        <v>0.07573394839196859</v>
      </c>
      <c r="H110" s="24" t="s">
        <v>91</v>
      </c>
      <c r="I110" s="24" t="s">
        <v>90</v>
      </c>
      <c r="J110" s="24" t="s">
        <v>91</v>
      </c>
      <c r="K110" s="24"/>
      <c r="L110" s="24"/>
      <c r="M110" s="24"/>
      <c r="O110" s="12" t="s">
        <v>295</v>
      </c>
    </row>
    <row r="111" spans="1:15" ht="12.75">
      <c r="A111" s="12" t="s">
        <v>296</v>
      </c>
      <c r="B111" s="69">
        <v>6350300</v>
      </c>
      <c r="C111" s="24">
        <v>22548</v>
      </c>
      <c r="D111" s="24"/>
      <c r="E111" s="24">
        <f>SUM(C111/$C$234*$E$234)</f>
        <v>2471.99034353432</v>
      </c>
      <c r="F111" s="54">
        <f>SUM(E111/B111*80)</f>
        <v>0.031141714168266943</v>
      </c>
      <c r="H111" s="24" t="s">
        <v>91</v>
      </c>
      <c r="I111" s="24" t="s">
        <v>90</v>
      </c>
      <c r="J111" s="24"/>
      <c r="K111" s="24"/>
      <c r="L111" s="24"/>
      <c r="M111" s="24" t="s">
        <v>91</v>
      </c>
      <c r="O111" s="12" t="s">
        <v>297</v>
      </c>
    </row>
    <row r="112" spans="1:15" ht="12.75">
      <c r="A112" s="12" t="s">
        <v>298</v>
      </c>
      <c r="B112" s="69">
        <v>16815000</v>
      </c>
      <c r="C112" s="24">
        <v>225803</v>
      </c>
      <c r="D112" s="24"/>
      <c r="E112" s="24">
        <f>SUM(C112/$C$234*$E$234)</f>
        <v>24755.314686051093</v>
      </c>
      <c r="F112" s="54">
        <f>SUM(E112/B112*80)</f>
        <v>0.11777729258900312</v>
      </c>
      <c r="H112" s="24" t="s">
        <v>91</v>
      </c>
      <c r="I112" s="24"/>
      <c r="J112" s="24" t="s">
        <v>91</v>
      </c>
      <c r="K112" s="24"/>
      <c r="L112" s="24"/>
      <c r="M112" s="24"/>
      <c r="O112" s="12" t="s">
        <v>298</v>
      </c>
    </row>
    <row r="113" spans="1:15" ht="12.75">
      <c r="A113" s="12" t="s">
        <v>299</v>
      </c>
      <c r="B113" s="69">
        <v>38610097</v>
      </c>
      <c r="C113" s="24">
        <v>12350</v>
      </c>
      <c r="D113" s="24"/>
      <c r="E113" s="24">
        <f>SUM(C113/$C$234*$E$234)</f>
        <v>1353.9595858900502</v>
      </c>
      <c r="F113" s="54">
        <f>SUM(E113/B113*80)</f>
        <v>0.002805400019357735</v>
      </c>
      <c r="H113" s="24" t="s">
        <v>90</v>
      </c>
      <c r="I113" s="24" t="s">
        <v>90</v>
      </c>
      <c r="J113" s="24"/>
      <c r="K113" s="24"/>
      <c r="L113" s="24"/>
      <c r="M113" s="24" t="s">
        <v>91</v>
      </c>
      <c r="O113" s="12" t="s">
        <v>299</v>
      </c>
    </row>
    <row r="114" spans="1:15" ht="12.75">
      <c r="A114" s="12" t="s">
        <v>300</v>
      </c>
      <c r="B114" s="69">
        <v>5477600</v>
      </c>
      <c r="C114" s="24">
        <v>6722</v>
      </c>
      <c r="D114" s="24"/>
      <c r="E114" s="24">
        <f>SUM(C114/$C$234*$E$234)</f>
        <v>736.9486912026654</v>
      </c>
      <c r="F114" s="54">
        <f>SUM(E114/B114*80)</f>
        <v>0.01076308881557858</v>
      </c>
      <c r="H114" s="24" t="s">
        <v>91</v>
      </c>
      <c r="I114" s="24"/>
      <c r="J114" s="24"/>
      <c r="K114" s="24"/>
      <c r="L114" s="24"/>
      <c r="M114" s="24"/>
      <c r="O114" s="12" t="s">
        <v>301</v>
      </c>
    </row>
    <row r="115" spans="1:15" ht="12.75">
      <c r="A115" s="12" t="s">
        <v>302</v>
      </c>
      <c r="B115" s="69">
        <v>103000</v>
      </c>
      <c r="C115" s="24">
        <v>51</v>
      </c>
      <c r="D115" s="24"/>
      <c r="E115" s="24">
        <f>SUM(C115/$C$234*$E$234)</f>
        <v>5.591250111772677</v>
      </c>
      <c r="F115" s="54">
        <f>SUM(E115/B115*80)</f>
        <v>0.004342718533415672</v>
      </c>
      <c r="H115" s="24" t="s">
        <v>91</v>
      </c>
      <c r="I115" s="24"/>
      <c r="J115" s="24"/>
      <c r="K115" s="24"/>
      <c r="L115" s="24"/>
      <c r="M115" s="24" t="s">
        <v>91</v>
      </c>
      <c r="O115" s="12" t="s">
        <v>302</v>
      </c>
    </row>
    <row r="116" spans="1:15" ht="12.75">
      <c r="A116" s="12" t="s">
        <v>303</v>
      </c>
      <c r="B116" s="69">
        <v>1733872</v>
      </c>
      <c r="C116" s="24"/>
      <c r="D116" s="24"/>
      <c r="E116" s="24"/>
      <c r="F116" s="54">
        <f>SUM(E116/B116*80)</f>
        <v>0</v>
      </c>
      <c r="H116" s="24" t="s">
        <v>91</v>
      </c>
      <c r="I116" s="24"/>
      <c r="J116" s="24"/>
      <c r="K116" s="24"/>
      <c r="L116" s="24"/>
      <c r="M116" s="24"/>
      <c r="O116" s="12" t="s">
        <v>303</v>
      </c>
    </row>
    <row r="117" spans="1:15" ht="12.75">
      <c r="A117" s="12" t="s">
        <v>304</v>
      </c>
      <c r="B117" s="69">
        <v>3582054</v>
      </c>
      <c r="C117" s="24">
        <v>80205</v>
      </c>
      <c r="D117" s="24"/>
      <c r="E117" s="24">
        <f>SUM(C117/$C$234*$E$234)</f>
        <v>8793.063043426031</v>
      </c>
      <c r="F117" s="54">
        <f>SUM(E117/B117*80)</f>
        <v>0.1963803570448917</v>
      </c>
      <c r="H117" s="24" t="s">
        <v>91</v>
      </c>
      <c r="I117" s="24"/>
      <c r="J117" s="24"/>
      <c r="K117" s="24"/>
      <c r="L117" s="24"/>
      <c r="M117" s="24" t="s">
        <v>91</v>
      </c>
      <c r="O117" s="12" t="s">
        <v>305</v>
      </c>
    </row>
    <row r="118" spans="1:15" ht="23.25">
      <c r="A118" s="12" t="s">
        <v>306</v>
      </c>
      <c r="B118" s="69">
        <v>6465800</v>
      </c>
      <c r="C118" s="24">
        <v>1811</v>
      </c>
      <c r="D118" s="24"/>
      <c r="E118" s="24">
        <f>SUM(C118/$C$234*$E$234)</f>
        <v>198.54419514549645</v>
      </c>
      <c r="F118" s="54">
        <f>SUM(E118/B118*80)</f>
        <v>0.0024565460749852636</v>
      </c>
      <c r="H118" s="24">
        <f>SUM(Meurtre!M237)</f>
        <v>100000</v>
      </c>
      <c r="I118" s="24"/>
      <c r="J118" s="24"/>
      <c r="K118" s="24"/>
      <c r="L118" s="24"/>
      <c r="M118" s="24" t="s">
        <v>91</v>
      </c>
      <c r="O118" s="12" t="s">
        <v>307</v>
      </c>
    </row>
    <row r="119" spans="1:15" ht="12.75">
      <c r="A119" s="12" t="s">
        <v>308</v>
      </c>
      <c r="B119" s="69">
        <v>2217000</v>
      </c>
      <c r="C119" s="24"/>
      <c r="D119" s="24"/>
      <c r="E119" s="24"/>
      <c r="F119" s="54">
        <f>SUM(E119/B119*80)</f>
        <v>0</v>
      </c>
      <c r="H119" s="24" t="s">
        <v>91</v>
      </c>
      <c r="I119" s="24" t="s">
        <v>90</v>
      </c>
      <c r="J119" s="24"/>
      <c r="K119" s="24"/>
      <c r="L119" s="24"/>
      <c r="M119" s="24" t="s">
        <v>91</v>
      </c>
      <c r="O119" s="12" t="s">
        <v>308</v>
      </c>
    </row>
    <row r="120" spans="1:15" ht="12.75">
      <c r="A120" s="12" t="s">
        <v>309</v>
      </c>
      <c r="B120" s="69">
        <v>2070371</v>
      </c>
      <c r="C120" s="24">
        <v>6652</v>
      </c>
      <c r="D120" s="24"/>
      <c r="E120" s="24">
        <f>SUM(C120/$C$234*$E$234)</f>
        <v>729.2744263433696</v>
      </c>
      <c r="F120" s="54">
        <f>SUM(E120/B120*80)</f>
        <v>0.028179468369422467</v>
      </c>
      <c r="H120" s="24" t="s">
        <v>91</v>
      </c>
      <c r="I120" s="24" t="s">
        <v>90</v>
      </c>
      <c r="J120" s="24" t="s">
        <v>91</v>
      </c>
      <c r="K120" s="24"/>
      <c r="L120" s="24"/>
      <c r="M120" s="24"/>
      <c r="O120" s="12" t="s">
        <v>310</v>
      </c>
    </row>
    <row r="121" spans="1:15" ht="12.75">
      <c r="A121" s="12" t="s">
        <v>311</v>
      </c>
      <c r="B121" s="69">
        <v>4292000</v>
      </c>
      <c r="C121" s="24">
        <v>20968</v>
      </c>
      <c r="D121" s="24"/>
      <c r="E121" s="24">
        <f>SUM(C121/$C$234*$E$234)</f>
        <v>2298.7712224244997</v>
      </c>
      <c r="F121" s="54">
        <f>SUM(E121/B121*80)</f>
        <v>0.04284755307408201</v>
      </c>
      <c r="H121" s="24">
        <f>SUM(Meurtre!N237)</f>
        <v>6836</v>
      </c>
      <c r="I121" s="24"/>
      <c r="J121" s="24"/>
      <c r="K121" s="24"/>
      <c r="L121" s="24"/>
      <c r="M121" s="24" t="s">
        <v>91</v>
      </c>
      <c r="O121" s="12" t="s">
        <v>312</v>
      </c>
    </row>
    <row r="122" spans="1:15" ht="12.75">
      <c r="A122" s="12" t="s">
        <v>313</v>
      </c>
      <c r="B122" s="69">
        <v>4245000</v>
      </c>
      <c r="C122" s="24">
        <v>524</v>
      </c>
      <c r="D122" s="24"/>
      <c r="E122" s="24">
        <f>SUM(C122/$C$234*$E$234)</f>
        <v>57.44735408958594</v>
      </c>
      <c r="F122" s="54">
        <f>SUM(E122/B122*80)</f>
        <v>0.0010826356483314196</v>
      </c>
      <c r="H122" s="24" t="s">
        <v>91</v>
      </c>
      <c r="I122" s="24" t="s">
        <v>90</v>
      </c>
      <c r="J122" s="24"/>
      <c r="K122" s="24"/>
      <c r="L122" s="24"/>
      <c r="M122" s="24"/>
      <c r="O122" s="12" t="s">
        <v>314</v>
      </c>
    </row>
    <row r="123" spans="1:15" ht="15.75">
      <c r="A123" s="12" t="s">
        <v>315</v>
      </c>
      <c r="B123" s="69">
        <v>6469000</v>
      </c>
      <c r="C123" s="24">
        <v>62874</v>
      </c>
      <c r="D123" s="24"/>
      <c r="E123" s="24">
        <f>SUM(C123/$C$234*$E$234)</f>
        <v>6893.024696619515</v>
      </c>
      <c r="F123" s="54">
        <f>SUM(E123/B123*80)</f>
        <v>0.08524377426643395</v>
      </c>
      <c r="H123" s="24" t="s">
        <v>91</v>
      </c>
      <c r="I123" s="24"/>
      <c r="J123" s="24" t="s">
        <v>91</v>
      </c>
      <c r="K123" s="24"/>
      <c r="L123" s="24"/>
      <c r="M123" s="24" t="s">
        <v>91</v>
      </c>
      <c r="O123" s="12" t="s">
        <v>316</v>
      </c>
    </row>
    <row r="124" spans="1:15" ht="12.75">
      <c r="A124" s="12" t="s">
        <v>317</v>
      </c>
      <c r="B124" s="69">
        <v>36476</v>
      </c>
      <c r="C124" s="24"/>
      <c r="D124" s="24"/>
      <c r="E124" s="24"/>
      <c r="F124" s="54">
        <f>SUM(E124/B124*80)</f>
        <v>0</v>
      </c>
      <c r="H124" s="24" t="s">
        <v>91</v>
      </c>
      <c r="I124" s="24" t="s">
        <v>90</v>
      </c>
      <c r="J124" s="24"/>
      <c r="K124" s="24"/>
      <c r="L124" s="24"/>
      <c r="M124" s="24" t="s">
        <v>91</v>
      </c>
      <c r="O124" s="12" t="s">
        <v>317</v>
      </c>
    </row>
    <row r="125" spans="1:15" ht="12.75">
      <c r="A125" s="12" t="s">
        <v>318</v>
      </c>
      <c r="B125" s="69">
        <v>3180394</v>
      </c>
      <c r="C125" s="24">
        <v>12838</v>
      </c>
      <c r="D125" s="24"/>
      <c r="E125" s="24">
        <f>SUM(C125/$C$234*$E$234)</f>
        <v>1407.4601751948555</v>
      </c>
      <c r="F125" s="54">
        <f>SUM(E125/B125*80)</f>
        <v>0.035403416688494706</v>
      </c>
      <c r="H125" s="24" t="s">
        <v>91</v>
      </c>
      <c r="I125" s="24" t="s">
        <v>90</v>
      </c>
      <c r="J125" s="24" t="s">
        <v>91</v>
      </c>
      <c r="K125" s="24"/>
      <c r="L125" s="24"/>
      <c r="M125" s="24"/>
      <c r="O125" s="12" t="s">
        <v>319</v>
      </c>
    </row>
    <row r="126" spans="1:15" ht="12.75">
      <c r="A126" s="12" t="s">
        <v>320</v>
      </c>
      <c r="B126" s="69">
        <v>511800</v>
      </c>
      <c r="C126" s="24">
        <v>10143</v>
      </c>
      <c r="D126" s="24"/>
      <c r="E126" s="24">
        <f>SUM(C126/$C$234*$E$234)</f>
        <v>1112.000978111966</v>
      </c>
      <c r="F126" s="54">
        <f>SUM(E126/B126*80)</f>
        <v>0.1738180505059736</v>
      </c>
      <c r="H126" s="24" t="s">
        <v>91</v>
      </c>
      <c r="I126" s="24" t="s">
        <v>90</v>
      </c>
      <c r="J126" s="24"/>
      <c r="K126" s="24"/>
      <c r="L126" s="24"/>
      <c r="M126" s="24"/>
      <c r="O126" s="12" t="s">
        <v>320</v>
      </c>
    </row>
    <row r="127" spans="1:15" ht="23.25">
      <c r="A127" s="12" t="s">
        <v>321</v>
      </c>
      <c r="B127" s="69">
        <v>573003</v>
      </c>
      <c r="C127" s="24">
        <v>1467</v>
      </c>
      <c r="D127" s="24"/>
      <c r="E127" s="24">
        <f>SUM(C127/$C$234*$E$234)</f>
        <v>160.83066497981406</v>
      </c>
      <c r="F127" s="54">
        <f>SUM(E127/B127*80)</f>
        <v>0.02245442554120157</v>
      </c>
      <c r="H127" s="24" t="s">
        <v>91</v>
      </c>
      <c r="I127" s="24"/>
      <c r="J127" s="24"/>
      <c r="K127" s="24"/>
      <c r="L127" s="24"/>
      <c r="M127" s="24"/>
      <c r="O127" s="12" t="s">
        <v>322</v>
      </c>
    </row>
    <row r="128" spans="1:15" ht="23.25">
      <c r="A128" s="12" t="s">
        <v>323</v>
      </c>
      <c r="B128" s="69">
        <v>2059794</v>
      </c>
      <c r="C128" s="24">
        <v>11342</v>
      </c>
      <c r="D128" s="24"/>
      <c r="E128" s="24">
        <f>SUM(C128/$C$234*$E$234)</f>
        <v>1243.4501719161904</v>
      </c>
      <c r="F128" s="54">
        <f>SUM(E128/B128*80)</f>
        <v>0.048294156480354455</v>
      </c>
      <c r="H128" s="24" t="s">
        <v>90</v>
      </c>
      <c r="I128" s="24" t="s">
        <v>90</v>
      </c>
      <c r="J128" s="24"/>
      <c r="K128" s="24"/>
      <c r="L128" s="24"/>
      <c r="M128" s="24"/>
      <c r="O128" s="12" t="s">
        <v>324</v>
      </c>
    </row>
    <row r="129" spans="1:15" ht="12.75">
      <c r="A129" s="12" t="s">
        <v>325</v>
      </c>
      <c r="B129" s="69">
        <v>20696070</v>
      </c>
      <c r="C129" s="24">
        <v>1822</v>
      </c>
      <c r="D129" s="24"/>
      <c r="E129" s="24">
        <f>SUM(C129/$C$234*$E$234)</f>
        <v>199.75015105195723</v>
      </c>
      <c r="F129" s="54">
        <f>SUM(E129/B129*80)</f>
        <v>0.0007721278524935691</v>
      </c>
      <c r="H129" s="24" t="s">
        <v>90</v>
      </c>
      <c r="I129" s="24" t="s">
        <v>90</v>
      </c>
      <c r="J129" s="24"/>
      <c r="K129" s="24"/>
      <c r="L129" s="24"/>
      <c r="M129" s="24" t="s">
        <v>91</v>
      </c>
      <c r="O129" s="12" t="s">
        <v>325</v>
      </c>
    </row>
    <row r="130" spans="1:15" ht="12.75">
      <c r="A130" s="12" t="s">
        <v>326</v>
      </c>
      <c r="B130" s="69">
        <v>29479000</v>
      </c>
      <c r="C130" s="24">
        <v>198348</v>
      </c>
      <c r="D130" s="24"/>
      <c r="E130" s="24">
        <f>SUM(C130/$C$234*$E$234)</f>
        <v>21745.358375880136</v>
      </c>
      <c r="F130" s="54">
        <f>SUM(E130/B130*80)</f>
        <v>0.05901247227078296</v>
      </c>
      <c r="H130" s="24" t="s">
        <v>91</v>
      </c>
      <c r="I130" s="24"/>
      <c r="J130" s="24" t="s">
        <v>91</v>
      </c>
      <c r="K130" s="24"/>
      <c r="L130" s="24"/>
      <c r="M130" s="24"/>
      <c r="O130" s="12" t="s">
        <v>327</v>
      </c>
    </row>
    <row r="131" spans="1:15" ht="12.75">
      <c r="A131" s="12" t="s">
        <v>328</v>
      </c>
      <c r="B131" s="69">
        <v>15883000</v>
      </c>
      <c r="C131" s="24">
        <v>1060</v>
      </c>
      <c r="D131" s="24"/>
      <c r="E131" s="24">
        <f>SUM(C131/$C$234*$E$234)</f>
        <v>116.21029644076545</v>
      </c>
      <c r="F131" s="54">
        <f>SUM(E131/B131*80)</f>
        <v>0.0005853317204093204</v>
      </c>
      <c r="H131" s="24" t="s">
        <v>91</v>
      </c>
      <c r="I131" s="24" t="s">
        <v>90</v>
      </c>
      <c r="J131" s="24"/>
      <c r="K131" s="24"/>
      <c r="L131" s="24"/>
      <c r="M131" s="24" t="s">
        <v>91</v>
      </c>
      <c r="O131" s="12" t="s">
        <v>328</v>
      </c>
    </row>
    <row r="132" spans="1:15" ht="12.75">
      <c r="A132" s="12" t="s">
        <v>329</v>
      </c>
      <c r="B132" s="69">
        <v>317280</v>
      </c>
      <c r="C132" s="24">
        <v>1027</v>
      </c>
      <c r="D132" s="24"/>
      <c r="E132" s="24">
        <f>SUM(C132/$C$234*$E$234)</f>
        <v>112.59242872138313</v>
      </c>
      <c r="F132" s="54">
        <f>SUM(E132/B132*80)</f>
        <v>0.028389417226773357</v>
      </c>
      <c r="H132" s="24" t="s">
        <v>91</v>
      </c>
      <c r="I132" s="24" t="s">
        <v>90</v>
      </c>
      <c r="J132" s="24"/>
      <c r="K132" s="24"/>
      <c r="L132" s="24"/>
      <c r="M132" s="24" t="s">
        <v>91</v>
      </c>
      <c r="O132" s="12" t="s">
        <v>329</v>
      </c>
    </row>
    <row r="133" spans="1:15" ht="12.75">
      <c r="A133" s="12" t="s">
        <v>330</v>
      </c>
      <c r="B133" s="69">
        <v>14528662</v>
      </c>
      <c r="C133" s="24">
        <v>612</v>
      </c>
      <c r="D133" s="24"/>
      <c r="E133" s="24">
        <f>SUM(C133/$C$234*$E$234)</f>
        <v>67.09500134127212</v>
      </c>
      <c r="F133" s="54">
        <f>SUM(E133/B133*80)</f>
        <v>0.0003694490316659421</v>
      </c>
      <c r="H133" s="24" t="s">
        <v>91</v>
      </c>
      <c r="I133" s="24" t="s">
        <v>90</v>
      </c>
      <c r="J133" s="24"/>
      <c r="K133" s="24"/>
      <c r="L133" s="24"/>
      <c r="M133" s="24" t="s">
        <v>91</v>
      </c>
      <c r="O133" s="12" t="s">
        <v>330</v>
      </c>
    </row>
    <row r="134" spans="1:15" ht="12.75">
      <c r="A134" s="12" t="s">
        <v>331</v>
      </c>
      <c r="B134" s="69">
        <v>417617</v>
      </c>
      <c r="C134" s="24">
        <v>2497</v>
      </c>
      <c r="D134" s="24"/>
      <c r="E134" s="24">
        <f>SUM(C134/$C$234*$E$234)</f>
        <v>273.75199076659555</v>
      </c>
      <c r="F134" s="54">
        <f>SUM(E134/B134*80)</f>
        <v>0.052440775306866444</v>
      </c>
      <c r="H134" s="24" t="s">
        <v>91</v>
      </c>
      <c r="I134" s="24" t="s">
        <v>90</v>
      </c>
      <c r="J134" s="24"/>
      <c r="K134" s="24"/>
      <c r="L134" s="24"/>
      <c r="M134" s="24" t="s">
        <v>91</v>
      </c>
      <c r="O134" s="12" t="s">
        <v>332</v>
      </c>
    </row>
    <row r="135" spans="1:15" ht="12.75">
      <c r="A135" s="12" t="s">
        <v>333</v>
      </c>
      <c r="B135" s="69">
        <v>32679200</v>
      </c>
      <c r="C135" s="24">
        <v>48815</v>
      </c>
      <c r="D135" s="24"/>
      <c r="E135" s="24">
        <f>SUM(C135/$C$234*$E$234)</f>
        <v>5351.703415807514</v>
      </c>
      <c r="F135" s="54">
        <f>SUM(E135/B135*80)</f>
        <v>0.013101185869439922</v>
      </c>
      <c r="H135" s="24" t="s">
        <v>91</v>
      </c>
      <c r="I135" s="24"/>
      <c r="J135" s="24" t="s">
        <v>91</v>
      </c>
      <c r="K135" s="24"/>
      <c r="L135" s="24"/>
      <c r="M135" s="24" t="s">
        <v>91</v>
      </c>
      <c r="O135" s="12" t="s">
        <v>334</v>
      </c>
    </row>
    <row r="136" spans="1:15" ht="12.75">
      <c r="A136" s="12" t="s">
        <v>335</v>
      </c>
      <c r="B136" s="69">
        <v>396404</v>
      </c>
      <c r="C136" s="24">
        <v>2288</v>
      </c>
      <c r="D136" s="24"/>
      <c r="E136" s="24">
        <f>SUM(C136/$C$234*$E$234)</f>
        <v>250.8388285438409</v>
      </c>
      <c r="F136" s="54">
        <f>SUM(E136/B136*80)</f>
        <v>0.050622865267523215</v>
      </c>
      <c r="H136" s="24" t="s">
        <v>91</v>
      </c>
      <c r="I136" s="24"/>
      <c r="J136" s="24"/>
      <c r="K136" s="24"/>
      <c r="L136" s="24"/>
      <c r="M136" s="24"/>
      <c r="O136" s="12" t="s">
        <v>336</v>
      </c>
    </row>
    <row r="137" spans="1:15" ht="12.75">
      <c r="A137" s="12" t="s">
        <v>337</v>
      </c>
      <c r="B137" s="69">
        <v>1291456</v>
      </c>
      <c r="C137" s="24">
        <v>3825</v>
      </c>
      <c r="D137" s="24"/>
      <c r="E137" s="24">
        <f>SUM(C137/$C$234*$E$234)</f>
        <v>419.3437583829508</v>
      </c>
      <c r="F137" s="54">
        <f>SUM(E137/B137*80)</f>
        <v>0.02597649526630103</v>
      </c>
      <c r="H137" s="24" t="s">
        <v>91</v>
      </c>
      <c r="I137" s="24" t="s">
        <v>90</v>
      </c>
      <c r="J137" s="24"/>
      <c r="K137" s="24"/>
      <c r="L137" s="24"/>
      <c r="M137" s="24" t="s">
        <v>91</v>
      </c>
      <c r="O137" s="12" t="s">
        <v>338</v>
      </c>
    </row>
    <row r="138" spans="1:15" ht="12.75">
      <c r="A138" s="12" t="s">
        <v>339</v>
      </c>
      <c r="B138" s="69">
        <v>3378254</v>
      </c>
      <c r="C138" s="24">
        <v>2076</v>
      </c>
      <c r="D138" s="24"/>
      <c r="E138" s="24">
        <f>SUM(C138/$C$234*$E$234)</f>
        <v>227.5967692556878</v>
      </c>
      <c r="F138" s="54">
        <f>SUM(E138/B138*80)</f>
        <v>0.005389689922798885</v>
      </c>
      <c r="H138" s="24" t="s">
        <v>112</v>
      </c>
      <c r="I138" s="24"/>
      <c r="J138" s="24"/>
      <c r="K138" s="24"/>
      <c r="L138" s="24"/>
      <c r="M138" s="24" t="s">
        <v>91</v>
      </c>
      <c r="O138" s="12" t="s">
        <v>340</v>
      </c>
    </row>
    <row r="139" spans="1:15" ht="12.75">
      <c r="A139" s="12" t="s">
        <v>341</v>
      </c>
      <c r="B139" s="69">
        <v>112336538</v>
      </c>
      <c r="C139" s="24">
        <v>446237</v>
      </c>
      <c r="D139" s="24"/>
      <c r="E139" s="24">
        <f>SUM(C139/$C$234*$E$234)</f>
        <v>48922.0132573942</v>
      </c>
      <c r="F139" s="54">
        <f>SUM(E139/B139*80)</f>
        <v>0.03483960900229573</v>
      </c>
      <c r="H139" s="24" t="s">
        <v>90</v>
      </c>
      <c r="I139" s="24" t="s">
        <v>90</v>
      </c>
      <c r="J139" s="24" t="s">
        <v>91</v>
      </c>
      <c r="K139" s="24"/>
      <c r="L139" s="24"/>
      <c r="M139" s="24" t="s">
        <v>91</v>
      </c>
      <c r="O139" s="12" t="s">
        <v>342</v>
      </c>
    </row>
    <row r="140" spans="1:15" ht="15.75">
      <c r="A140" s="12" t="s">
        <v>343</v>
      </c>
      <c r="B140" s="69">
        <v>102843</v>
      </c>
      <c r="C140" s="24">
        <v>62</v>
      </c>
      <c r="D140" s="24"/>
      <c r="E140" s="24">
        <f>SUM(C140/$C$234*$E$234)</f>
        <v>6.79720601823345</v>
      </c>
      <c r="F140" s="54">
        <f>SUM(E140/B140*80)</f>
        <v>0.00528744281534646</v>
      </c>
      <c r="H140" s="24" t="s">
        <v>91</v>
      </c>
      <c r="I140" s="24"/>
      <c r="J140" s="24"/>
      <c r="K140" s="24"/>
      <c r="L140" s="24"/>
      <c r="M140" s="24" t="s">
        <v>91</v>
      </c>
      <c r="O140" s="12" t="s">
        <v>344</v>
      </c>
    </row>
    <row r="141" spans="1:15" ht="15.75">
      <c r="A141" s="12" t="s">
        <v>345</v>
      </c>
      <c r="B141" s="69">
        <v>3559500</v>
      </c>
      <c r="C141" s="24">
        <v>4547</v>
      </c>
      <c r="D141" s="24"/>
      <c r="E141" s="24">
        <f>SUM(C141/$C$234*$E$234)</f>
        <v>498.49831878883066</v>
      </c>
      <c r="F141" s="54">
        <f>SUM(E141/B141*80)</f>
        <v>0.01120378297600968</v>
      </c>
      <c r="H141" s="24" t="s">
        <v>91</v>
      </c>
      <c r="I141" s="24" t="s">
        <v>90</v>
      </c>
      <c r="J141" s="24"/>
      <c r="K141" s="24"/>
      <c r="L141" s="24"/>
      <c r="M141" s="24"/>
      <c r="O141" s="12" t="s">
        <v>346</v>
      </c>
    </row>
    <row r="142" spans="1:15" ht="12.75">
      <c r="A142" s="12" t="s">
        <v>347</v>
      </c>
      <c r="B142" s="69">
        <v>35000</v>
      </c>
      <c r="C142" s="24"/>
      <c r="D142" s="24"/>
      <c r="E142" s="24"/>
      <c r="F142" s="54">
        <f>SUM(E142/B142*80)</f>
        <v>0</v>
      </c>
      <c r="H142" s="24" t="s">
        <v>91</v>
      </c>
      <c r="I142" s="24"/>
      <c r="J142" s="24"/>
      <c r="K142" s="24"/>
      <c r="L142" s="24"/>
      <c r="M142" s="24" t="s">
        <v>91</v>
      </c>
      <c r="O142" s="12" t="s">
        <v>347</v>
      </c>
    </row>
    <row r="143" spans="1:15" ht="12.75">
      <c r="A143" s="12" t="s">
        <v>348</v>
      </c>
      <c r="B143" s="69">
        <v>2736800</v>
      </c>
      <c r="C143" s="24">
        <v>14503</v>
      </c>
      <c r="D143" s="24"/>
      <c r="E143" s="24">
        <f>SUM(C143/$C$234*$E$234)</f>
        <v>1589.9980464909636</v>
      </c>
      <c r="F143" s="54">
        <f>SUM(E143/B143*80)</f>
        <v>0.04647758101405915</v>
      </c>
      <c r="H143" s="24" t="s">
        <v>91</v>
      </c>
      <c r="I143" s="24" t="s">
        <v>90</v>
      </c>
      <c r="J143" s="24"/>
      <c r="K143" s="24"/>
      <c r="L143" s="24"/>
      <c r="M143" s="24"/>
      <c r="O143" s="12" t="s">
        <v>349</v>
      </c>
    </row>
    <row r="144" spans="1:15" ht="12.75">
      <c r="A144" s="12" t="s">
        <v>350</v>
      </c>
      <c r="B144" s="69">
        <v>620029</v>
      </c>
      <c r="C144" s="24">
        <v>3051</v>
      </c>
      <c r="D144" s="24"/>
      <c r="E144" s="24">
        <f>SUM(C144/$C$234*$E$234)</f>
        <v>334.4883155101654</v>
      </c>
      <c r="F144" s="54">
        <f>SUM(E144/B144*80)</f>
        <v>0.04315776397686759</v>
      </c>
      <c r="H144" s="24" t="s">
        <v>91</v>
      </c>
      <c r="I144" s="24" t="s">
        <v>90</v>
      </c>
      <c r="J144" s="24"/>
      <c r="K144" s="24"/>
      <c r="L144" s="24"/>
      <c r="M144" s="24"/>
      <c r="O144" s="12" t="s">
        <v>351</v>
      </c>
    </row>
    <row r="145" spans="1:15" ht="12.75">
      <c r="A145" s="12" t="s">
        <v>352</v>
      </c>
      <c r="B145" s="69">
        <v>4922</v>
      </c>
      <c r="C145" s="24">
        <v>77</v>
      </c>
      <c r="D145" s="24"/>
      <c r="E145" s="24">
        <f>SUM(C145/$C$234*$E$234)</f>
        <v>8.441691345225415</v>
      </c>
      <c r="F145" s="54">
        <f>SUM(E145/B145*80)</f>
        <v>0.1372074985002099</v>
      </c>
      <c r="H145" s="24" t="s">
        <v>91</v>
      </c>
      <c r="I145" s="24"/>
      <c r="J145" s="24"/>
      <c r="K145" s="24"/>
      <c r="L145" s="24"/>
      <c r="M145" s="24"/>
      <c r="O145" s="12" t="s">
        <v>352</v>
      </c>
    </row>
    <row r="146" spans="1:15" ht="12.75">
      <c r="A146" s="12" t="s">
        <v>353</v>
      </c>
      <c r="B146" s="69">
        <v>23700715</v>
      </c>
      <c r="C146" s="24">
        <v>2600</v>
      </c>
      <c r="D146" s="24"/>
      <c r="E146" s="24">
        <f>SUM(C146/$C$234*$E$234)</f>
        <v>285.0441233452737</v>
      </c>
      <c r="F146" s="54">
        <f>SUM(E146/B146*80)</f>
        <v>0.0009621452292735428</v>
      </c>
      <c r="H146" s="24" t="s">
        <v>91</v>
      </c>
      <c r="I146" s="24"/>
      <c r="J146" s="24"/>
      <c r="K146" s="24"/>
      <c r="L146" s="24"/>
      <c r="M146" s="24" t="s">
        <v>91</v>
      </c>
      <c r="O146" s="12" t="s">
        <v>353</v>
      </c>
    </row>
    <row r="147" spans="1:15" ht="12.75">
      <c r="A147" s="12" t="s">
        <v>354</v>
      </c>
      <c r="B147" s="69">
        <v>48724000</v>
      </c>
      <c r="C147" s="24">
        <v>11093</v>
      </c>
      <c r="D147" s="24"/>
      <c r="E147" s="24">
        <f>SUM(C147/$C$234*$E$234)</f>
        <v>1216.1517154881237</v>
      </c>
      <c r="F147" s="54">
        <f>SUM(E147/B147*80)</f>
        <v>0.001996801109084843</v>
      </c>
      <c r="H147" s="24" t="s">
        <v>90</v>
      </c>
      <c r="I147" s="24"/>
      <c r="J147" s="24"/>
      <c r="K147" s="24"/>
      <c r="L147" s="24"/>
      <c r="M147" s="24" t="s">
        <v>91</v>
      </c>
      <c r="O147" s="12" t="s">
        <v>355</v>
      </c>
    </row>
    <row r="148" spans="1:15" ht="12.75">
      <c r="A148" s="12" t="s">
        <v>356</v>
      </c>
      <c r="B148" s="69">
        <v>2104900</v>
      </c>
      <c r="C148" s="24">
        <v>3586</v>
      </c>
      <c r="D148" s="24"/>
      <c r="E148" s="24">
        <f>SUM(C148/$C$234*$E$234)</f>
        <v>393.14162550621216</v>
      </c>
      <c r="F148" s="54">
        <f>SUM(E148/B148*80)</f>
        <v>0.01494195925720793</v>
      </c>
      <c r="H148" s="24" t="s">
        <v>91</v>
      </c>
      <c r="I148" s="24" t="s">
        <v>90</v>
      </c>
      <c r="J148" s="24"/>
      <c r="K148" s="24"/>
      <c r="L148" s="24"/>
      <c r="M148" s="24"/>
      <c r="O148" s="12" t="s">
        <v>357</v>
      </c>
    </row>
    <row r="149" spans="1:15" ht="12.75">
      <c r="A149" s="12" t="s">
        <v>358</v>
      </c>
      <c r="B149" s="69">
        <v>10000</v>
      </c>
      <c r="C149" s="24">
        <v>147</v>
      </c>
      <c r="D149" s="24"/>
      <c r="E149" s="24">
        <f>SUM(C149/$C$234*$E$234)</f>
        <v>16.115956204521247</v>
      </c>
      <c r="F149" s="54">
        <f>SUM(E149/B149*80)</f>
        <v>0.12892764963616998</v>
      </c>
      <c r="H149" s="24" t="s">
        <v>91</v>
      </c>
      <c r="I149" s="24" t="s">
        <v>90</v>
      </c>
      <c r="J149" s="24"/>
      <c r="K149" s="24"/>
      <c r="L149" s="24"/>
      <c r="M149" s="24"/>
      <c r="O149" s="12" t="s">
        <v>358</v>
      </c>
    </row>
    <row r="150" spans="1:15" ht="12.75">
      <c r="A150" s="12" t="s">
        <v>359</v>
      </c>
      <c r="B150" s="69">
        <v>26620809</v>
      </c>
      <c r="C150" s="24">
        <v>3517</v>
      </c>
      <c r="D150" s="24"/>
      <c r="E150" s="24">
        <f>SUM(C150/$C$234*$E$234)</f>
        <v>385.5769930020491</v>
      </c>
      <c r="F150" s="54">
        <f>SUM(E150/B150*80)</f>
        <v>0.0011587235925160624</v>
      </c>
      <c r="H150" s="24" t="s">
        <v>90</v>
      </c>
      <c r="I150" s="24"/>
      <c r="J150" s="24"/>
      <c r="K150" s="24"/>
      <c r="L150" s="24"/>
      <c r="M150" s="24"/>
      <c r="O150" s="12" t="s">
        <v>360</v>
      </c>
    </row>
    <row r="151" spans="1:15" ht="12.75">
      <c r="A151" s="12" t="s">
        <v>361</v>
      </c>
      <c r="B151" s="69">
        <v>6071045</v>
      </c>
      <c r="C151" s="24">
        <v>4463</v>
      </c>
      <c r="D151" s="24"/>
      <c r="E151" s="24">
        <f>SUM(C151/$C$234*$E$234)</f>
        <v>489.28920095767563</v>
      </c>
      <c r="F151" s="54">
        <f>SUM(E151/B151*80)</f>
        <v>0.006447512096618301</v>
      </c>
      <c r="H151" s="24" t="s">
        <v>91</v>
      </c>
      <c r="I151" s="24"/>
      <c r="J151" s="24"/>
      <c r="K151" s="24"/>
      <c r="L151" s="24"/>
      <c r="M151" s="24" t="s">
        <v>91</v>
      </c>
      <c r="O151" s="12" t="s">
        <v>361</v>
      </c>
    </row>
    <row r="152" spans="1:15" ht="12.75">
      <c r="A152" s="12" t="s">
        <v>362</v>
      </c>
      <c r="B152" s="69">
        <v>16274738</v>
      </c>
      <c r="C152" s="24">
        <v>1159</v>
      </c>
      <c r="D152" s="24"/>
      <c r="E152" s="24">
        <f>SUM(C152/$C$234*$E$234)</f>
        <v>127.0638995989124</v>
      </c>
      <c r="F152" s="54">
        <f>SUM(E152/B152*80)</f>
        <v>0.0006245945076297383</v>
      </c>
      <c r="H152" s="24" t="s">
        <v>91</v>
      </c>
      <c r="I152" s="24" t="s">
        <v>90</v>
      </c>
      <c r="J152" s="24"/>
      <c r="K152" s="24"/>
      <c r="L152" s="24"/>
      <c r="M152" s="24" t="s">
        <v>91</v>
      </c>
      <c r="O152" s="12" t="s">
        <v>362</v>
      </c>
    </row>
    <row r="153" spans="1:15" ht="12.75">
      <c r="A153" s="12" t="s">
        <v>363</v>
      </c>
      <c r="B153" s="69">
        <v>170123740</v>
      </c>
      <c r="C153" s="24">
        <v>70234</v>
      </c>
      <c r="D153" s="24"/>
      <c r="E153" s="24">
        <f>SUM(C153/$C$234*$E$234)</f>
        <v>7699.918830396906</v>
      </c>
      <c r="F153" s="54">
        <f>SUM(E153/B153*80)</f>
        <v>0.00362085565736888</v>
      </c>
      <c r="H153" s="24" t="s">
        <v>90</v>
      </c>
      <c r="I153" s="24" t="s">
        <v>90</v>
      </c>
      <c r="J153" s="24"/>
      <c r="K153" s="24"/>
      <c r="L153" s="24"/>
      <c r="M153" s="24" t="s">
        <v>91</v>
      </c>
      <c r="O153" s="12" t="s">
        <v>364</v>
      </c>
    </row>
    <row r="154" spans="1:15" ht="12.75">
      <c r="A154" s="12" t="s">
        <v>365</v>
      </c>
      <c r="B154" s="69">
        <v>1000</v>
      </c>
      <c r="C154" s="24">
        <v>4</v>
      </c>
      <c r="D154" s="24"/>
      <c r="E154" s="48">
        <f>SUM(C154/$C$234*$E$234)</f>
        <v>0.4385294205311904</v>
      </c>
      <c r="F154" s="54">
        <f>SUM(E154/B154*80)</f>
        <v>0.035082353642495234</v>
      </c>
      <c r="H154" s="24" t="s">
        <v>91</v>
      </c>
      <c r="I154" s="24"/>
      <c r="J154" s="24"/>
      <c r="K154" s="24"/>
      <c r="L154" s="24"/>
      <c r="M154" s="24"/>
      <c r="O154" s="12" t="s">
        <v>366</v>
      </c>
    </row>
    <row r="155" spans="1:15" ht="12.75">
      <c r="A155" s="12" t="s">
        <v>367</v>
      </c>
      <c r="B155" s="69">
        <v>5036400</v>
      </c>
      <c r="C155" s="24">
        <v>47077</v>
      </c>
      <c r="D155" s="24"/>
      <c r="E155" s="24">
        <f>SUM(C155/$C$234*$E$234)</f>
        <v>5161.162382586713</v>
      </c>
      <c r="F155" s="54">
        <f>SUM(E155/B155*80)</f>
        <v>0.08198177082974685</v>
      </c>
      <c r="H155" s="24" t="s">
        <v>91</v>
      </c>
      <c r="I155" s="24" t="s">
        <v>90</v>
      </c>
      <c r="J155" s="24" t="s">
        <v>91</v>
      </c>
      <c r="K155" s="24"/>
      <c r="L155" s="24"/>
      <c r="M155" s="24"/>
      <c r="O155" s="12" t="s">
        <v>368</v>
      </c>
    </row>
    <row r="156" spans="1:15" ht="15.75">
      <c r="A156" s="12" t="s">
        <v>369</v>
      </c>
      <c r="B156" s="69">
        <v>245580</v>
      </c>
      <c r="C156" s="24">
        <v>2970</v>
      </c>
      <c r="D156" s="24"/>
      <c r="E156" s="24">
        <f>SUM(C156/$C$234*$E$234)</f>
        <v>325.60809474440885</v>
      </c>
      <c r="F156" s="54">
        <f>SUM(E156/B156*80)</f>
        <v>0.1060699062609036</v>
      </c>
      <c r="H156" s="24" t="s">
        <v>91</v>
      </c>
      <c r="I156" s="24"/>
      <c r="J156" s="24"/>
      <c r="K156" s="24"/>
      <c r="L156" s="24"/>
      <c r="M156" s="24"/>
      <c r="O156" s="12" t="s">
        <v>370</v>
      </c>
    </row>
    <row r="157" spans="1:15" ht="12.75">
      <c r="A157" s="12" t="s">
        <v>371</v>
      </c>
      <c r="B157" s="69">
        <v>4441010</v>
      </c>
      <c r="C157" s="24">
        <v>32064</v>
      </c>
      <c r="D157" s="24"/>
      <c r="E157" s="24">
        <f>SUM(C157/$C$234*$E$234)</f>
        <v>3515.251834978022</v>
      </c>
      <c r="F157" s="54">
        <f>SUM(E157/B157*80)</f>
        <v>0.06332346623813992</v>
      </c>
      <c r="H157" s="24" t="s">
        <v>91</v>
      </c>
      <c r="I157" s="24" t="s">
        <v>90</v>
      </c>
      <c r="J157" s="24"/>
      <c r="K157" s="24"/>
      <c r="L157" s="24"/>
      <c r="M157" s="24"/>
      <c r="O157" s="12" t="s">
        <v>372</v>
      </c>
    </row>
    <row r="158" spans="1:15" ht="12.75">
      <c r="A158" s="12" t="s">
        <v>373</v>
      </c>
      <c r="B158" s="69">
        <v>2773479</v>
      </c>
      <c r="C158" s="24">
        <v>41144</v>
      </c>
      <c r="D158" s="24"/>
      <c r="E158" s="24">
        <f>SUM(C158/$C$234*$E$234)</f>
        <v>4510.713619583824</v>
      </c>
      <c r="F158" s="54">
        <f>SUM(E158/B158*80)</f>
        <v>0.13010990512879525</v>
      </c>
      <c r="H158" s="24" t="s">
        <v>91</v>
      </c>
      <c r="I158" s="24"/>
      <c r="J158" s="24"/>
      <c r="K158" s="24"/>
      <c r="L158" s="24"/>
      <c r="M158" s="24" t="s">
        <v>91</v>
      </c>
      <c r="O158" s="12" t="s">
        <v>373</v>
      </c>
    </row>
    <row r="159" spans="1:18" ht="12.75">
      <c r="A159" s="12" t="s">
        <v>374</v>
      </c>
      <c r="B159" s="69">
        <v>32939800</v>
      </c>
      <c r="C159" s="24">
        <v>3480</v>
      </c>
      <c r="D159" s="24"/>
      <c r="E159" s="24">
        <f>SUM(C159/$C$234*$E$234)</f>
        <v>381.5205958621356</v>
      </c>
      <c r="F159" s="54">
        <f>SUM(E159/B159*80)</f>
        <v>0.0009265887366945413</v>
      </c>
      <c r="H159" s="24" t="s">
        <v>90</v>
      </c>
      <c r="I159" s="24" t="s">
        <v>90</v>
      </c>
      <c r="J159" s="24"/>
      <c r="K159" s="24"/>
      <c r="L159" s="24"/>
      <c r="M159" s="24" t="s">
        <v>91</v>
      </c>
      <c r="O159" s="12" t="s">
        <v>375</v>
      </c>
      <c r="P159" s="70"/>
      <c r="Q159" s="70"/>
      <c r="R159" s="70"/>
    </row>
    <row r="160" spans="1:15" ht="12.75">
      <c r="A160" s="12" t="s">
        <v>376</v>
      </c>
      <c r="B160" s="69">
        <v>29123400</v>
      </c>
      <c r="C160" s="24">
        <v>116508</v>
      </c>
      <c r="D160" s="24"/>
      <c r="E160" s="24">
        <f>SUM(C160/$C$234*$E$234)</f>
        <v>12773.046431811981</v>
      </c>
      <c r="F160" s="54">
        <f>SUM(E160/B160*80)</f>
        <v>0.035086690240320795</v>
      </c>
      <c r="H160" s="24">
        <f>SUM(Meurtre!O237)</f>
        <v>180</v>
      </c>
      <c r="I160" s="24"/>
      <c r="J160" s="24" t="s">
        <v>91</v>
      </c>
      <c r="K160" s="24"/>
      <c r="L160" s="24"/>
      <c r="M160" s="24"/>
      <c r="O160" s="12" t="s">
        <v>377</v>
      </c>
    </row>
    <row r="161" spans="1:15" ht="12.75">
      <c r="A161" s="12" t="s">
        <v>378</v>
      </c>
      <c r="B161" s="69">
        <v>180498001</v>
      </c>
      <c r="C161" s="24">
        <v>161220</v>
      </c>
      <c r="D161" s="24"/>
      <c r="E161" s="24">
        <f>SUM(C161/$C$234*$E$234)</f>
        <v>17674.928294509627</v>
      </c>
      <c r="F161" s="54">
        <f>SUM(E161/B161*80)</f>
        <v>0.00783384999128478</v>
      </c>
      <c r="H161" s="24">
        <f>SUM(Meurtre!P237)</f>
        <v>200000</v>
      </c>
      <c r="I161" s="24"/>
      <c r="J161" s="24" t="s">
        <v>91</v>
      </c>
      <c r="K161" s="24"/>
      <c r="L161" s="24"/>
      <c r="M161" s="24" t="s">
        <v>91</v>
      </c>
      <c r="O161" s="12" t="s">
        <v>378</v>
      </c>
    </row>
    <row r="162" spans="1:15" ht="12.75">
      <c r="A162" s="12" t="s">
        <v>379</v>
      </c>
      <c r="B162" s="69">
        <v>21000</v>
      </c>
      <c r="C162" s="24">
        <v>209</v>
      </c>
      <c r="D162" s="24"/>
      <c r="E162" s="24">
        <f>SUM(C162/$C$234*$E$234)</f>
        <v>22.913162222754696</v>
      </c>
      <c r="F162" s="54">
        <f>SUM(E162/B162*80)</f>
        <v>0.08728823703906552</v>
      </c>
      <c r="H162" s="24" t="s">
        <v>91</v>
      </c>
      <c r="I162" s="24"/>
      <c r="J162" s="24"/>
      <c r="K162" s="24"/>
      <c r="L162" s="24"/>
      <c r="M162" s="24" t="s">
        <v>91</v>
      </c>
      <c r="O162" s="12" t="s">
        <v>380</v>
      </c>
    </row>
    <row r="163" spans="1:15" ht="15.75">
      <c r="A163" s="12" t="s">
        <v>381</v>
      </c>
      <c r="B163" s="69">
        <v>4293313</v>
      </c>
      <c r="C163" s="24">
        <v>2164</v>
      </c>
      <c r="D163" s="24"/>
      <c r="E163" s="24">
        <f>SUM(C163/$C$234*$E$234)</f>
        <v>237.24441650737398</v>
      </c>
      <c r="F163" s="54">
        <f>SUM(E163/B163*80)</f>
        <v>0.004420724349841234</v>
      </c>
      <c r="H163" s="24">
        <f>SUM(Meurtre!Q237)</f>
        <v>2718</v>
      </c>
      <c r="I163" s="24"/>
      <c r="J163" s="24"/>
      <c r="K163" s="24"/>
      <c r="L163" s="24"/>
      <c r="M163" s="24" t="s">
        <v>91</v>
      </c>
      <c r="O163" s="12" t="s">
        <v>382</v>
      </c>
    </row>
    <row r="164" spans="1:15" ht="12.75">
      <c r="A164" s="12" t="s">
        <v>383</v>
      </c>
      <c r="B164" s="69">
        <v>3405813</v>
      </c>
      <c r="C164" s="24">
        <v>7844</v>
      </c>
      <c r="D164" s="24"/>
      <c r="E164" s="24">
        <f>SUM(C164/$C$234*$E$234)</f>
        <v>859.9561936616644</v>
      </c>
      <c r="F164" s="54">
        <f>SUM(E164/B164*80)</f>
        <v>0.020199727786855342</v>
      </c>
      <c r="H164" s="24" t="s">
        <v>91</v>
      </c>
      <c r="I164" s="24" t="s">
        <v>90</v>
      </c>
      <c r="J164" s="24"/>
      <c r="K164" s="24"/>
      <c r="L164" s="24"/>
      <c r="M164" s="24" t="s">
        <v>91</v>
      </c>
      <c r="O164" s="12" t="s">
        <v>383</v>
      </c>
    </row>
    <row r="165" spans="1:15" ht="15.75">
      <c r="A165" s="12" t="s">
        <v>384</v>
      </c>
      <c r="B165" s="69">
        <v>7170000</v>
      </c>
      <c r="C165" s="24">
        <v>3480</v>
      </c>
      <c r="D165" s="24"/>
      <c r="E165" s="24">
        <f>SUM(C165/$C$234*$E$234)</f>
        <v>381.5205958621356</v>
      </c>
      <c r="F165" s="54">
        <f>SUM(E165/B165*80)</f>
        <v>0.004256854626076827</v>
      </c>
      <c r="H165" s="24" t="s">
        <v>90</v>
      </c>
      <c r="I165" s="24"/>
      <c r="J165" s="24"/>
      <c r="K165" s="24"/>
      <c r="L165" s="24"/>
      <c r="M165" s="24" t="s">
        <v>91</v>
      </c>
      <c r="O165" s="12" t="s">
        <v>385</v>
      </c>
    </row>
    <row r="166" spans="1:15" ht="12.75">
      <c r="A166" s="12" t="s">
        <v>386</v>
      </c>
      <c r="B166" s="69">
        <v>6337127</v>
      </c>
      <c r="C166" s="24">
        <v>4518</v>
      </c>
      <c r="D166" s="24"/>
      <c r="E166" s="24">
        <f>SUM(C166/$C$234*$E$234)</f>
        <v>495.31898048997954</v>
      </c>
      <c r="F166" s="54">
        <f>SUM(E166/B166*80)</f>
        <v>0.006252915309918574</v>
      </c>
      <c r="H166" s="24" t="s">
        <v>91</v>
      </c>
      <c r="I166" s="24" t="s">
        <v>90</v>
      </c>
      <c r="J166" s="24"/>
      <c r="K166" s="24"/>
      <c r="L166" s="24"/>
      <c r="M166" s="24" t="s">
        <v>91</v>
      </c>
      <c r="O166" s="12" t="s">
        <v>386</v>
      </c>
    </row>
    <row r="167" spans="1:15" ht="12.75">
      <c r="A167" s="12" t="s">
        <v>387</v>
      </c>
      <c r="B167" s="69">
        <v>16741683</v>
      </c>
      <c r="C167" s="24">
        <v>169650</v>
      </c>
      <c r="D167" s="24"/>
      <c r="E167" s="24">
        <f>SUM(C167/$C$234*$E$234)</f>
        <v>18599.129048279112</v>
      </c>
      <c r="F167" s="54">
        <f>SUM(E167/B167*80)</f>
        <v>0.08887579127273698</v>
      </c>
      <c r="H167" s="24" t="s">
        <v>91</v>
      </c>
      <c r="I167" s="24" t="s">
        <v>90</v>
      </c>
      <c r="J167" s="24" t="s">
        <v>91</v>
      </c>
      <c r="K167" s="24"/>
      <c r="L167" s="24"/>
      <c r="M167" s="24"/>
      <c r="O167" s="12" t="s">
        <v>388</v>
      </c>
    </row>
    <row r="168" spans="1:15" ht="12.75">
      <c r="A168" s="12" t="s">
        <v>389</v>
      </c>
      <c r="B168" s="69">
        <v>30135875</v>
      </c>
      <c r="C168" s="24">
        <v>47356</v>
      </c>
      <c r="D168" s="24"/>
      <c r="E168" s="24">
        <f>SUM(C168/$C$234*$E$234)</f>
        <v>5191.749809668762</v>
      </c>
      <c r="F168" s="54">
        <f>SUM(E168/B168*80)</f>
        <v>0.01378224407864384</v>
      </c>
      <c r="H168" s="24" t="s">
        <v>91</v>
      </c>
      <c r="I168" s="24" t="s">
        <v>90</v>
      </c>
      <c r="J168" s="24" t="s">
        <v>91</v>
      </c>
      <c r="K168" s="24"/>
      <c r="L168" s="24"/>
      <c r="M168" s="24" t="s">
        <v>91</v>
      </c>
      <c r="O168" s="12" t="s">
        <v>390</v>
      </c>
    </row>
    <row r="169" spans="1:15" ht="12.75">
      <c r="A169" s="12" t="s">
        <v>391</v>
      </c>
      <c r="B169" s="69">
        <v>92337852</v>
      </c>
      <c r="C169" s="24">
        <v>68551</v>
      </c>
      <c r="D169" s="24"/>
      <c r="E169" s="24">
        <f>SUM(C169/$C$234*$E$234)</f>
        <v>7515.407576708408</v>
      </c>
      <c r="F169" s="54">
        <f>SUM(E169/B169*80)</f>
        <v>0.006511225820335009</v>
      </c>
      <c r="H169" s="24" t="s">
        <v>90</v>
      </c>
      <c r="I169" s="24" t="s">
        <v>90</v>
      </c>
      <c r="J169" s="24" t="s">
        <v>91</v>
      </c>
      <c r="K169" s="24"/>
      <c r="L169" s="24"/>
      <c r="M169" s="24" t="s">
        <v>91</v>
      </c>
      <c r="O169" s="12" t="s">
        <v>391</v>
      </c>
    </row>
    <row r="170" spans="1:15" ht="12.75">
      <c r="A170" s="12" t="s">
        <v>392</v>
      </c>
      <c r="B170" s="69">
        <v>38538447</v>
      </c>
      <c r="C170" s="24">
        <v>298905</v>
      </c>
      <c r="D170" s="24"/>
      <c r="E170" s="24">
        <f>SUM(C170/$C$234*$E$234)</f>
        <v>32769.65911096887</v>
      </c>
      <c r="F170" s="54">
        <f>SUM(E170/B170*80)</f>
        <v>0.06802486693035423</v>
      </c>
      <c r="H170" s="24" t="s">
        <v>91</v>
      </c>
      <c r="I170" s="24" t="s">
        <v>90</v>
      </c>
      <c r="J170" s="24" t="s">
        <v>91</v>
      </c>
      <c r="K170" s="24"/>
      <c r="L170" s="24"/>
      <c r="M170" s="24" t="s">
        <v>91</v>
      </c>
      <c r="O170" s="12" t="s">
        <v>393</v>
      </c>
    </row>
    <row r="171" spans="1:15" ht="15.75">
      <c r="A171" s="12" t="s">
        <v>394</v>
      </c>
      <c r="B171" s="69">
        <v>277000</v>
      </c>
      <c r="C171" s="24">
        <v>895</v>
      </c>
      <c r="D171" s="24"/>
      <c r="E171" s="24">
        <f>SUM(C171/$C$234*$E$234)</f>
        <v>98.12095784385384</v>
      </c>
      <c r="F171" s="54">
        <f>SUM(E171/B171*80)</f>
        <v>0.028338182770788114</v>
      </c>
      <c r="H171" s="24" t="s">
        <v>91</v>
      </c>
      <c r="I171" s="24"/>
      <c r="J171" s="24"/>
      <c r="K171" s="24"/>
      <c r="L171" s="24"/>
      <c r="M171" s="24"/>
      <c r="O171" s="12" t="s">
        <v>395</v>
      </c>
    </row>
    <row r="172" spans="1:15" ht="12.75">
      <c r="A172" s="12" t="s">
        <v>396</v>
      </c>
      <c r="B172" s="69">
        <v>10561614</v>
      </c>
      <c r="C172" s="24">
        <v>57400</v>
      </c>
      <c r="D172" s="24"/>
      <c r="E172" s="24">
        <f>SUM(C172/$C$234*$E$234)</f>
        <v>6292.897184622581</v>
      </c>
      <c r="F172" s="54">
        <f>SUM(E172/B172*80)</f>
        <v>0.04766617817786245</v>
      </c>
      <c r="H172" s="24" t="s">
        <v>91</v>
      </c>
      <c r="I172" s="24" t="s">
        <v>90</v>
      </c>
      <c r="J172" s="24" t="s">
        <v>91</v>
      </c>
      <c r="K172" s="24"/>
      <c r="L172" s="24"/>
      <c r="M172" s="24"/>
      <c r="O172" s="12" t="s">
        <v>396</v>
      </c>
    </row>
    <row r="173" spans="1:15" ht="12.75">
      <c r="A173" s="12" t="s">
        <v>397</v>
      </c>
      <c r="B173" s="69">
        <v>3989133</v>
      </c>
      <c r="C173" s="24"/>
      <c r="D173" s="24"/>
      <c r="E173" s="24"/>
      <c r="F173" s="54">
        <f>SUM(E173/B173*80)</f>
        <v>0</v>
      </c>
      <c r="H173" s="24" t="s">
        <v>90</v>
      </c>
      <c r="I173" s="24"/>
      <c r="J173" s="24"/>
      <c r="K173" s="24"/>
      <c r="L173" s="24"/>
      <c r="M173" s="24"/>
      <c r="O173" s="12" t="s">
        <v>398</v>
      </c>
    </row>
    <row r="174" spans="1:15" ht="12.75">
      <c r="A174" s="12" t="s">
        <v>399</v>
      </c>
      <c r="B174" s="69">
        <v>1699435</v>
      </c>
      <c r="C174" s="24">
        <v>70344</v>
      </c>
      <c r="D174" s="24"/>
      <c r="E174" s="24">
        <f>SUM(C174/$C$234*$E$234)</f>
        <v>7711.978389461514</v>
      </c>
      <c r="F174" s="54">
        <f>SUM(E174/B174*80)</f>
        <v>0.36303728660226553</v>
      </c>
      <c r="H174" s="24" t="s">
        <v>91</v>
      </c>
      <c r="I174" s="24"/>
      <c r="J174" s="24"/>
      <c r="K174" s="24"/>
      <c r="L174" s="24"/>
      <c r="M174" s="24" t="s">
        <v>91</v>
      </c>
      <c r="O174" s="12" t="s">
        <v>399</v>
      </c>
    </row>
    <row r="175" spans="1:15" ht="23.25">
      <c r="A175" s="12" t="s">
        <v>400</v>
      </c>
      <c r="B175" s="69">
        <v>4576000</v>
      </c>
      <c r="C175" s="24">
        <v>235</v>
      </c>
      <c r="D175" s="24"/>
      <c r="E175" s="24">
        <f>SUM(C175/$C$234*$E$234)</f>
        <v>25.763603456207434</v>
      </c>
      <c r="F175" s="54">
        <f>SUM(E175/B175*80)</f>
        <v>0.0004504126478357943</v>
      </c>
      <c r="H175" s="24" t="s">
        <v>91</v>
      </c>
      <c r="I175" s="24" t="s">
        <v>90</v>
      </c>
      <c r="J175" s="24"/>
      <c r="K175" s="24"/>
      <c r="L175" s="24"/>
      <c r="M175" s="24" t="s">
        <v>91</v>
      </c>
      <c r="O175" s="12" t="s">
        <v>401</v>
      </c>
    </row>
    <row r="176" spans="1:15" ht="15.75">
      <c r="A176" s="12" t="s">
        <v>402</v>
      </c>
      <c r="B176" s="69">
        <v>69575000</v>
      </c>
      <c r="C176" s="24">
        <v>2695</v>
      </c>
      <c r="D176" s="24"/>
      <c r="E176" s="24">
        <f>SUM(C176/$C$234*$E$234)</f>
        <v>295.4591970828895</v>
      </c>
      <c r="F176" s="54">
        <f>SUM(E176/B176*80)</f>
        <v>0.0003397303020715941</v>
      </c>
      <c r="H176" s="24" t="s">
        <v>90</v>
      </c>
      <c r="I176" s="24" t="s">
        <v>90</v>
      </c>
      <c r="J176" s="24" t="s">
        <v>91</v>
      </c>
      <c r="K176" s="24"/>
      <c r="L176" s="24"/>
      <c r="M176" s="24" t="s">
        <v>91</v>
      </c>
      <c r="O176" s="12" t="s">
        <v>403</v>
      </c>
    </row>
    <row r="177" spans="1:15" ht="12.75">
      <c r="A177" s="12" t="s">
        <v>404</v>
      </c>
      <c r="B177" s="69">
        <v>9445281</v>
      </c>
      <c r="C177" s="24">
        <v>20334</v>
      </c>
      <c r="D177" s="24"/>
      <c r="E177" s="24">
        <f>SUM(C177/$C$234*$E$234)</f>
        <v>2229.264309270306</v>
      </c>
      <c r="F177" s="54">
        <f>SUM(E177/B177*80)</f>
        <v>0.018881507574165818</v>
      </c>
      <c r="H177" s="24" t="s">
        <v>90</v>
      </c>
      <c r="I177" s="24" t="s">
        <v>90</v>
      </c>
      <c r="J177" s="24"/>
      <c r="K177" s="24"/>
      <c r="L177" s="24"/>
      <c r="M177" s="24" t="s">
        <v>91</v>
      </c>
      <c r="O177" s="12" t="s">
        <v>405</v>
      </c>
    </row>
    <row r="178" spans="1:15" ht="12.75">
      <c r="A178" s="12" t="s">
        <v>406</v>
      </c>
      <c r="B178" s="69">
        <v>10507566</v>
      </c>
      <c r="C178" s="24">
        <v>108121</v>
      </c>
      <c r="D178" s="24"/>
      <c r="E178" s="24">
        <f>SUM(C178/$C$234*$E$234)</f>
        <v>11853.559869313209</v>
      </c>
      <c r="F178" s="54">
        <f>SUM(E178/B178*80)</f>
        <v>0.09024780710823578</v>
      </c>
      <c r="H178" s="24" t="s">
        <v>91</v>
      </c>
      <c r="I178" s="24" t="s">
        <v>90</v>
      </c>
      <c r="J178" s="24" t="s">
        <v>91</v>
      </c>
      <c r="K178" s="24"/>
      <c r="L178" s="24"/>
      <c r="M178" s="24"/>
      <c r="O178" s="12" t="s">
        <v>407</v>
      </c>
    </row>
    <row r="179" spans="1:15" ht="12.75">
      <c r="A179" s="12" t="s">
        <v>408</v>
      </c>
      <c r="B179" s="69">
        <v>816364</v>
      </c>
      <c r="C179" s="24">
        <v>2934</v>
      </c>
      <c r="D179" s="24"/>
      <c r="E179" s="24">
        <f>SUM(C179/$C$234*$E$234)</f>
        <v>321.6613299596281</v>
      </c>
      <c r="F179" s="54">
        <f>SUM(E179/B179*80)</f>
        <v>0.03152136350545866</v>
      </c>
      <c r="H179" s="24" t="s">
        <v>91</v>
      </c>
      <c r="I179" s="24"/>
      <c r="J179" s="24"/>
      <c r="K179" s="24"/>
      <c r="L179" s="24"/>
      <c r="M179" s="24"/>
      <c r="O179" s="12" t="s">
        <v>409</v>
      </c>
    </row>
    <row r="180" spans="1:15" ht="12.75">
      <c r="A180" s="12" t="s">
        <v>410</v>
      </c>
      <c r="B180" s="69">
        <v>19042936</v>
      </c>
      <c r="C180" s="24">
        <v>79486</v>
      </c>
      <c r="D180" s="24"/>
      <c r="E180" s="24">
        <f>SUM(C180/$C$234*$E$234)</f>
        <v>8714.23738008555</v>
      </c>
      <c r="F180" s="54">
        <f>SUM(E180/B180*80)</f>
        <v>0.036608797635345934</v>
      </c>
      <c r="H180" s="22" t="s">
        <v>91</v>
      </c>
      <c r="I180" s="24" t="s">
        <v>90</v>
      </c>
      <c r="J180" s="24" t="s">
        <v>91</v>
      </c>
      <c r="K180" s="24"/>
      <c r="L180" s="24"/>
      <c r="M180" s="24"/>
      <c r="O180" s="12" t="s">
        <v>411</v>
      </c>
    </row>
    <row r="181" spans="1:15" ht="30.75">
      <c r="A181" s="12" t="s">
        <v>412</v>
      </c>
      <c r="B181" s="69">
        <v>62262000</v>
      </c>
      <c r="C181" s="24">
        <v>474579</v>
      </c>
      <c r="D181" s="24"/>
      <c r="E181" s="24">
        <f>SUM(C181/$C$234*$E$234)</f>
        <v>52029.21346656795</v>
      </c>
      <c r="F181" s="54">
        <f>SUM(E181/B181*80)</f>
        <v>0.06685196552191441</v>
      </c>
      <c r="H181" s="22" t="s">
        <v>91</v>
      </c>
      <c r="I181" s="24" t="s">
        <v>90</v>
      </c>
      <c r="J181" s="24" t="s">
        <v>91</v>
      </c>
      <c r="K181" s="24"/>
      <c r="L181" s="24" t="s">
        <v>90</v>
      </c>
      <c r="M181" s="24" t="s">
        <v>90</v>
      </c>
      <c r="O181" s="12" t="s">
        <v>413</v>
      </c>
    </row>
    <row r="182" spans="1:15" ht="12.75">
      <c r="A182" s="12" t="s">
        <v>414</v>
      </c>
      <c r="B182" s="69">
        <v>143200000</v>
      </c>
      <c r="C182" s="24">
        <v>1574386</v>
      </c>
      <c r="D182" s="24"/>
      <c r="E182" s="24">
        <f>SUM(C182/$C$234*$E$234)</f>
        <v>172603.64506810467</v>
      </c>
      <c r="F182" s="54">
        <f>SUM(E182/B182*80)</f>
        <v>0.09642661735648306</v>
      </c>
      <c r="H182" s="24">
        <f>SUM(Meurtre!R237)</f>
        <v>22859689</v>
      </c>
      <c r="I182" s="24"/>
      <c r="J182" s="24" t="s">
        <v>91</v>
      </c>
      <c r="K182" s="24"/>
      <c r="L182" s="24"/>
      <c r="M182" s="24"/>
      <c r="O182" s="12" t="s">
        <v>415</v>
      </c>
    </row>
    <row r="183" spans="1:15" ht="12.75">
      <c r="A183" s="12" t="s">
        <v>416</v>
      </c>
      <c r="B183" s="69">
        <v>10718379</v>
      </c>
      <c r="C183" s="24">
        <v>726</v>
      </c>
      <c r="D183" s="24"/>
      <c r="E183" s="24">
        <f>SUM(C183/$C$234*$E$234)</f>
        <v>79.59308982641105</v>
      </c>
      <c r="F183" s="54">
        <f>SUM(E183/B183*80)</f>
        <v>0.0005940681129220084</v>
      </c>
      <c r="H183" s="24">
        <f>SUM(Meurtre!S237)</f>
        <v>3550000</v>
      </c>
      <c r="I183" s="24"/>
      <c r="J183" s="24"/>
      <c r="K183" s="24"/>
      <c r="L183" s="24"/>
      <c r="M183" s="24" t="s">
        <v>91</v>
      </c>
      <c r="O183" s="12" t="s">
        <v>416</v>
      </c>
    </row>
    <row r="184" spans="1:15" ht="12.75">
      <c r="A184" s="12" t="s">
        <v>417</v>
      </c>
      <c r="B184" s="69">
        <v>567000</v>
      </c>
      <c r="C184" s="24">
        <v>238</v>
      </c>
      <c r="D184" s="24"/>
      <c r="E184" s="24">
        <f>SUM(C184/$C$234*$E$234)</f>
        <v>26.092500521605825</v>
      </c>
      <c r="F184" s="54">
        <f>SUM(E184/B184*80)</f>
        <v>0.0036814815550766595</v>
      </c>
      <c r="H184" s="24" t="s">
        <v>91</v>
      </c>
      <c r="I184" s="24"/>
      <c r="J184" s="24"/>
      <c r="K184" s="24"/>
      <c r="L184" s="24"/>
      <c r="M184" s="24"/>
      <c r="O184" s="12" t="s">
        <v>418</v>
      </c>
    </row>
    <row r="185" spans="1:15" ht="23.25">
      <c r="A185" s="12" t="s">
        <v>419</v>
      </c>
      <c r="B185" s="69">
        <v>51970</v>
      </c>
      <c r="C185" s="24">
        <v>260</v>
      </c>
      <c r="D185" s="24"/>
      <c r="E185" s="24">
        <f>SUM(C185/$C$234*$E$234)</f>
        <v>28.504412334527373</v>
      </c>
      <c r="F185" s="54">
        <f>SUM(E185/B185*80)</f>
        <v>0.04387825643182971</v>
      </c>
      <c r="H185" s="24" t="s">
        <v>91</v>
      </c>
      <c r="I185" s="24" t="s">
        <v>90</v>
      </c>
      <c r="J185" s="24"/>
      <c r="K185" s="24"/>
      <c r="L185" s="24"/>
      <c r="M185" s="24"/>
      <c r="O185" s="12" t="s">
        <v>420</v>
      </c>
    </row>
    <row r="186" spans="1:15" ht="15.75">
      <c r="A186" s="12" t="s">
        <v>421</v>
      </c>
      <c r="B186" s="69">
        <v>32404</v>
      </c>
      <c r="C186" s="24"/>
      <c r="D186" s="24"/>
      <c r="E186" s="24"/>
      <c r="F186" s="54">
        <f>SUM(E186/B186*80)</f>
        <v>0</v>
      </c>
      <c r="H186" s="24" t="s">
        <v>91</v>
      </c>
      <c r="I186" s="24" t="s">
        <v>90</v>
      </c>
      <c r="J186" s="24"/>
      <c r="K186" s="24"/>
      <c r="L186" s="24"/>
      <c r="M186" s="24" t="s">
        <v>91</v>
      </c>
      <c r="O186" s="12" t="s">
        <v>422</v>
      </c>
    </row>
    <row r="187" spans="1:15" ht="15.75">
      <c r="A187" s="12" t="s">
        <v>423</v>
      </c>
      <c r="B187" s="69">
        <v>6082</v>
      </c>
      <c r="C187" s="24">
        <v>66</v>
      </c>
      <c r="D187" s="24"/>
      <c r="E187" s="24">
        <f>SUM(C187/$C$234*$E$234)</f>
        <v>7.2357354387646415</v>
      </c>
      <c r="F187" s="54">
        <f>SUM(E187/B187*80)</f>
        <v>0.09517573743853523</v>
      </c>
      <c r="H187" s="24" t="s">
        <v>91</v>
      </c>
      <c r="I187" s="24"/>
      <c r="J187" s="24"/>
      <c r="K187" s="24"/>
      <c r="L187" s="24"/>
      <c r="M187" s="24"/>
      <c r="O187" s="12" t="s">
        <v>424</v>
      </c>
    </row>
    <row r="188" spans="1:15" ht="15.75">
      <c r="A188" s="12" t="s">
        <v>425</v>
      </c>
      <c r="B188" s="69">
        <v>100892</v>
      </c>
      <c r="C188" s="24">
        <v>202</v>
      </c>
      <c r="D188" s="24"/>
      <c r="E188" s="24">
        <f>SUM(C188/$C$234*$E$234)</f>
        <v>22.145735736825113</v>
      </c>
      <c r="F188" s="54">
        <f>SUM(E188/B188*80)</f>
        <v>0.01755995380155026</v>
      </c>
      <c r="H188" s="24" t="s">
        <v>91</v>
      </c>
      <c r="I188" s="24" t="s">
        <v>90</v>
      </c>
      <c r="J188" s="24"/>
      <c r="K188" s="24"/>
      <c r="L188" s="24"/>
      <c r="M188" s="24"/>
      <c r="O188" s="12" t="s">
        <v>426</v>
      </c>
    </row>
    <row r="189" spans="1:15" ht="15.75">
      <c r="A189" s="12" t="s">
        <v>427</v>
      </c>
      <c r="B189" s="69">
        <v>3900</v>
      </c>
      <c r="C189" s="24">
        <v>11</v>
      </c>
      <c r="D189" s="24"/>
      <c r="E189" s="24">
        <f>SUM(C189/$C$234*$E$234)</f>
        <v>1.2059559064607734</v>
      </c>
      <c r="F189" s="54">
        <f>SUM(E189/B189*80)</f>
        <v>0.024737557055605607</v>
      </c>
      <c r="H189" s="24" t="s">
        <v>91</v>
      </c>
      <c r="I189" s="24"/>
      <c r="J189" s="24"/>
      <c r="K189" s="24"/>
      <c r="L189" s="24"/>
      <c r="M189" s="24"/>
      <c r="O189" s="12" t="s">
        <v>428</v>
      </c>
    </row>
    <row r="190" spans="1:15" ht="12.75">
      <c r="A190" s="12" t="s">
        <v>429</v>
      </c>
      <c r="B190" s="69">
        <v>166526</v>
      </c>
      <c r="C190" s="24">
        <v>385</v>
      </c>
      <c r="D190" s="24"/>
      <c r="E190" s="24">
        <f>SUM(C190/$C$234*$E$234)</f>
        <v>42.208456726127075</v>
      </c>
      <c r="F190" s="54">
        <f>SUM(E190/B190*80)</f>
        <v>0.020277173162690305</v>
      </c>
      <c r="H190" s="24" t="s">
        <v>91</v>
      </c>
      <c r="I190" s="24" t="s">
        <v>90</v>
      </c>
      <c r="J190" s="24"/>
      <c r="K190" s="24"/>
      <c r="L190" s="24"/>
      <c r="M190" s="24"/>
      <c r="O190" s="12" t="s">
        <v>430</v>
      </c>
    </row>
    <row r="191" spans="1:15" ht="12.75">
      <c r="A191" s="12" t="s">
        <v>431</v>
      </c>
      <c r="B191" s="69">
        <v>6183000</v>
      </c>
      <c r="C191" s="24">
        <v>6300</v>
      </c>
      <c r="D191" s="24"/>
      <c r="E191" s="24">
        <f>SUM(C191/$C$234*$E$234)</f>
        <v>690.6838373366248</v>
      </c>
      <c r="F191" s="54">
        <f>SUM(E191/B191*80)</f>
        <v>0.008936552965701113</v>
      </c>
      <c r="H191" s="24">
        <f>SUM(Meurtre!E237)</f>
        <v>1000</v>
      </c>
      <c r="I191" s="24"/>
      <c r="J191" s="24"/>
      <c r="K191" s="24"/>
      <c r="L191" s="24"/>
      <c r="M191" s="24" t="s">
        <v>91</v>
      </c>
      <c r="O191" s="12" t="s">
        <v>432</v>
      </c>
    </row>
    <row r="192" spans="1:15" ht="12.75">
      <c r="A192" s="12" t="s">
        <v>433</v>
      </c>
      <c r="B192" s="69">
        <v>186340</v>
      </c>
      <c r="C192" s="24">
        <v>161</v>
      </c>
      <c r="D192" s="24"/>
      <c r="E192" s="24">
        <f>SUM(C192/$C$234*$E$234)</f>
        <v>17.650809176380413</v>
      </c>
      <c r="F192" s="54">
        <f>SUM(E192/B192*80)</f>
        <v>0.007577893818345138</v>
      </c>
      <c r="H192" s="24" t="s">
        <v>91</v>
      </c>
      <c r="I192" s="24" t="s">
        <v>90</v>
      </c>
      <c r="J192" s="24"/>
      <c r="K192" s="24"/>
      <c r="L192" s="24"/>
      <c r="M192" s="24"/>
      <c r="O192" s="12" t="s">
        <v>433</v>
      </c>
    </row>
    <row r="193" spans="1:15" ht="12.75">
      <c r="A193" s="12" t="s">
        <v>434</v>
      </c>
      <c r="B193" s="69">
        <v>172000</v>
      </c>
      <c r="C193" s="24">
        <v>128</v>
      </c>
      <c r="D193" s="24"/>
      <c r="E193" s="24">
        <f>SUM(C193/$C$234*$E$234)</f>
        <v>14.032941456998092</v>
      </c>
      <c r="F193" s="54">
        <f>SUM(E193/B193*80)</f>
        <v>0.006526949514882833</v>
      </c>
      <c r="H193" s="24" t="s">
        <v>91</v>
      </c>
      <c r="I193" s="24"/>
      <c r="J193" s="24"/>
      <c r="K193" s="24"/>
      <c r="L193" s="24"/>
      <c r="M193" s="24" t="s">
        <v>91</v>
      </c>
      <c r="O193" s="12" t="s">
        <v>435</v>
      </c>
    </row>
    <row r="194" spans="1:15" ht="12.75">
      <c r="A194" s="12" t="s">
        <v>436</v>
      </c>
      <c r="B194" s="69">
        <v>12855153</v>
      </c>
      <c r="C194" s="24">
        <v>4576</v>
      </c>
      <c r="D194" s="24"/>
      <c r="E194" s="24">
        <f>SUM(C194/$C$234*$E$234)</f>
        <v>501.6776570876818</v>
      </c>
      <c r="F194" s="54">
        <f>SUM(E194/B194*80)</f>
        <v>0.003122033052972185</v>
      </c>
      <c r="H194" s="24" t="s">
        <v>90</v>
      </c>
      <c r="I194" s="24" t="s">
        <v>90</v>
      </c>
      <c r="J194" s="24"/>
      <c r="K194" s="24"/>
      <c r="L194" s="24"/>
      <c r="M194" s="24" t="s">
        <v>91</v>
      </c>
      <c r="O194" s="12" t="s">
        <v>437</v>
      </c>
    </row>
    <row r="195" spans="1:15" ht="12.75">
      <c r="A195" s="12" t="s">
        <v>438</v>
      </c>
      <c r="B195" s="69">
        <v>7120666</v>
      </c>
      <c r="C195" s="24">
        <v>46252</v>
      </c>
      <c r="D195" s="24"/>
      <c r="E195" s="24">
        <f>SUM(C195/$C$234*$E$234)</f>
        <v>5070.715689602154</v>
      </c>
      <c r="F195" s="54">
        <f>SUM(E195/B195*80)</f>
        <v>0.05696900474873732</v>
      </c>
      <c r="H195" s="24" t="s">
        <v>91</v>
      </c>
      <c r="I195" s="24" t="s">
        <v>90</v>
      </c>
      <c r="J195" s="24" t="s">
        <v>91</v>
      </c>
      <c r="K195" s="24"/>
      <c r="L195" s="24"/>
      <c r="M195" s="24"/>
      <c r="O195" s="12" t="s">
        <v>439</v>
      </c>
    </row>
    <row r="196" spans="1:15" ht="12.75">
      <c r="A196" s="12" t="s">
        <v>440</v>
      </c>
      <c r="B196" s="69">
        <v>90945</v>
      </c>
      <c r="C196" s="24">
        <v>737</v>
      </c>
      <c r="D196" s="24"/>
      <c r="E196" s="24">
        <f>SUM(C196/$C$234*$E$234)</f>
        <v>80.79904573287182</v>
      </c>
      <c r="F196" s="54">
        <f>SUM(E196/B196*80)</f>
        <v>0.07107508558612069</v>
      </c>
      <c r="H196" s="24" t="s">
        <v>91</v>
      </c>
      <c r="I196" s="24" t="s">
        <v>90</v>
      </c>
      <c r="J196" s="24"/>
      <c r="K196" s="24"/>
      <c r="L196" s="24"/>
      <c r="M196" s="24"/>
      <c r="O196" s="12" t="s">
        <v>440</v>
      </c>
    </row>
    <row r="197" spans="1:15" ht="12.75">
      <c r="A197" s="12" t="s">
        <v>441</v>
      </c>
      <c r="B197" s="69">
        <v>6126000</v>
      </c>
      <c r="C197" s="24">
        <v>1415</v>
      </c>
      <c r="D197" s="24"/>
      <c r="E197" s="24">
        <f>SUM(C197/$C$234*$E$234)</f>
        <v>155.12978251290858</v>
      </c>
      <c r="F197" s="54">
        <f>SUM(E197/B197*80)</f>
        <v>0.0020258541627542746</v>
      </c>
      <c r="H197" s="24" t="s">
        <v>91</v>
      </c>
      <c r="I197" s="24" t="s">
        <v>90</v>
      </c>
      <c r="J197" s="24"/>
      <c r="K197" s="24"/>
      <c r="L197" s="24"/>
      <c r="M197" s="24"/>
      <c r="O197" s="12" t="s">
        <v>441</v>
      </c>
    </row>
    <row r="198" spans="1:15" ht="12.75">
      <c r="A198" s="12" t="s">
        <v>442</v>
      </c>
      <c r="B198" s="69">
        <v>5183700</v>
      </c>
      <c r="C198" s="24">
        <v>31896</v>
      </c>
      <c r="D198" s="24"/>
      <c r="E198" s="24">
        <f>SUM(C198/$C$234*$E$234)</f>
        <v>3496.8335993157125</v>
      </c>
      <c r="F198" s="54">
        <f>SUM(E198/B198*80)</f>
        <v>0.053966604538313756</v>
      </c>
      <c r="H198" s="24" t="s">
        <v>91</v>
      </c>
      <c r="I198" s="24"/>
      <c r="J198" s="24"/>
      <c r="K198" s="24"/>
      <c r="L198" s="24"/>
      <c r="M198" s="24"/>
      <c r="O198" s="12" t="s">
        <v>443</v>
      </c>
    </row>
    <row r="199" spans="1:15" ht="12.75">
      <c r="A199" s="12" t="s">
        <v>444</v>
      </c>
      <c r="B199" s="69">
        <v>5445324</v>
      </c>
      <c r="C199" s="24">
        <v>33890</v>
      </c>
      <c r="D199" s="24"/>
      <c r="E199" s="24">
        <f>SUM(C199/$C$234*$E$234)</f>
        <v>3715.4405154505102</v>
      </c>
      <c r="F199" s="54">
        <f>SUM(E199/B199*80)</f>
        <v>0.054585409653501026</v>
      </c>
      <c r="H199" s="24" t="s">
        <v>91</v>
      </c>
      <c r="I199" s="24" t="s">
        <v>90</v>
      </c>
      <c r="J199" s="24" t="s">
        <v>91</v>
      </c>
      <c r="K199" s="24"/>
      <c r="L199" s="24"/>
      <c r="M199" s="24"/>
      <c r="O199" s="12" t="s">
        <v>445</v>
      </c>
    </row>
    <row r="200" spans="1:15" ht="12.75">
      <c r="A200" s="12" t="s">
        <v>446</v>
      </c>
      <c r="B200" s="69">
        <v>2060100</v>
      </c>
      <c r="C200" s="24">
        <v>15291</v>
      </c>
      <c r="D200" s="24"/>
      <c r="E200" s="24">
        <f>SUM(C200/$C$234*$E$234)</f>
        <v>1676.3883423356078</v>
      </c>
      <c r="F200" s="54">
        <f>SUM(E200/B200*80)</f>
        <v>0.0650992997363471</v>
      </c>
      <c r="H200" s="24" t="s">
        <v>91</v>
      </c>
      <c r="I200" s="24" t="s">
        <v>90</v>
      </c>
      <c r="J200" s="24" t="s">
        <v>91</v>
      </c>
      <c r="K200" s="24"/>
      <c r="L200" s="24"/>
      <c r="M200" s="24"/>
      <c r="O200" s="12" t="s">
        <v>447</v>
      </c>
    </row>
    <row r="201" spans="1:15" ht="12.75">
      <c r="A201" s="12" t="s">
        <v>448</v>
      </c>
      <c r="B201" s="69">
        <v>9797000</v>
      </c>
      <c r="C201" s="24">
        <v>594</v>
      </c>
      <c r="D201" s="24"/>
      <c r="E201" s="24">
        <f>SUM(C201/$C$234*$E$234)</f>
        <v>65.12161894888177</v>
      </c>
      <c r="F201" s="54">
        <f>SUM(E201/B201*80)</f>
        <v>0.0005317678387170095</v>
      </c>
      <c r="H201" s="24" t="s">
        <v>91</v>
      </c>
      <c r="I201" s="24"/>
      <c r="J201" s="24"/>
      <c r="K201" s="24"/>
      <c r="L201" s="24"/>
      <c r="M201" s="24" t="s">
        <v>91</v>
      </c>
      <c r="O201" s="12" t="s">
        <v>449</v>
      </c>
    </row>
    <row r="202" spans="1:15" ht="12.75">
      <c r="A202" s="12" t="s">
        <v>450</v>
      </c>
      <c r="B202" s="69">
        <v>30894000</v>
      </c>
      <c r="C202" s="24">
        <v>14338.01</v>
      </c>
      <c r="D202" s="24"/>
      <c r="E202" s="24">
        <f>SUM(C202/$C$234*$E$234)</f>
        <v>1571.909804217603</v>
      </c>
      <c r="F202" s="54">
        <f>SUM(E202/B202*80)</f>
        <v>0.00407045977657177</v>
      </c>
      <c r="H202" s="24">
        <f>SUM(Meurtre!T237)</f>
        <v>2356832</v>
      </c>
      <c r="I202" s="24"/>
      <c r="J202" s="24"/>
      <c r="K202" s="24"/>
      <c r="L202" s="24"/>
      <c r="M202" s="24" t="s">
        <v>91</v>
      </c>
      <c r="O202" s="12" t="s">
        <v>451</v>
      </c>
    </row>
    <row r="203" spans="1:15" ht="12.75">
      <c r="A203" s="12" t="s">
        <v>452</v>
      </c>
      <c r="B203" s="69">
        <v>8260490</v>
      </c>
      <c r="C203" s="24">
        <v>14338.01</v>
      </c>
      <c r="D203" s="24"/>
      <c r="E203" s="24">
        <f>SUM(C203/$C$234*$E$234)</f>
        <v>1571.909804217603</v>
      </c>
      <c r="F203" s="54">
        <f>SUM(E203/B203*80)</f>
        <v>0.015223404947818863</v>
      </c>
      <c r="H203" s="24">
        <f>SUM(Meurtre!T237)</f>
        <v>2356832</v>
      </c>
      <c r="I203" s="24"/>
      <c r="J203" s="24"/>
      <c r="K203" s="24"/>
      <c r="L203" s="24"/>
      <c r="M203" s="24" t="s">
        <v>91</v>
      </c>
      <c r="O203" s="12" t="s">
        <v>453</v>
      </c>
    </row>
    <row r="204" spans="1:15" ht="12.75">
      <c r="A204" s="12" t="s">
        <v>454</v>
      </c>
      <c r="B204" s="69">
        <v>20277597</v>
      </c>
      <c r="C204" s="24">
        <v>12658</v>
      </c>
      <c r="D204" s="24"/>
      <c r="E204" s="24">
        <f>SUM(C204/$C$234*$E$234)</f>
        <v>1387.726351270952</v>
      </c>
      <c r="F204" s="54">
        <f>SUM(E204/B204*80)</f>
        <v>0.005474914414251164</v>
      </c>
      <c r="H204" s="24">
        <f>SUM(Meurtre!U237)</f>
        <v>80342</v>
      </c>
      <c r="I204" s="24"/>
      <c r="J204" s="24"/>
      <c r="K204" s="24"/>
      <c r="L204" s="24"/>
      <c r="M204" s="24" t="s">
        <v>91</v>
      </c>
      <c r="O204" s="12" t="s">
        <v>454</v>
      </c>
    </row>
    <row r="205" spans="1:15" ht="12.75">
      <c r="A205" s="12" t="s">
        <v>455</v>
      </c>
      <c r="B205" s="69">
        <v>9522998</v>
      </c>
      <c r="C205" s="24">
        <v>43744</v>
      </c>
      <c r="D205" s="24"/>
      <c r="E205" s="24">
        <f>SUM(C205/$C$234*$E$234)</f>
        <v>4795.757742929098</v>
      </c>
      <c r="F205" s="54">
        <f>SUM(E205/B205*80)</f>
        <v>0.040287797963868915</v>
      </c>
      <c r="H205" s="24" t="s">
        <v>91</v>
      </c>
      <c r="I205" s="24" t="s">
        <v>90</v>
      </c>
      <c r="J205" s="24" t="s">
        <v>91</v>
      </c>
      <c r="K205" s="24"/>
      <c r="L205" s="24"/>
      <c r="M205" s="24"/>
      <c r="O205" s="12" t="s">
        <v>456</v>
      </c>
    </row>
    <row r="206" spans="1:15" ht="12.75">
      <c r="A206" s="12" t="s">
        <v>457</v>
      </c>
      <c r="B206" s="69">
        <v>8000001</v>
      </c>
      <c r="C206" s="24">
        <v>41598</v>
      </c>
      <c r="D206" s="24"/>
      <c r="E206" s="24">
        <f>SUM(C206/$C$234*$E$234)</f>
        <v>4560.486708814114</v>
      </c>
      <c r="F206" s="54">
        <f>SUM(E206/B206*80)</f>
        <v>0.04560486138753346</v>
      </c>
      <c r="H206" s="24" t="s">
        <v>91</v>
      </c>
      <c r="I206" s="24" t="s">
        <v>90</v>
      </c>
      <c r="J206" s="24" t="s">
        <v>91</v>
      </c>
      <c r="K206" s="24"/>
      <c r="L206" s="24"/>
      <c r="M206" s="24"/>
      <c r="O206" s="12" t="s">
        <v>458</v>
      </c>
    </row>
    <row r="207" spans="1:15" ht="12.75">
      <c r="A207" s="12" t="s">
        <v>459</v>
      </c>
      <c r="B207" s="69">
        <v>534000</v>
      </c>
      <c r="C207" s="24">
        <v>2472</v>
      </c>
      <c r="D207" s="24"/>
      <c r="E207" s="24">
        <f>SUM(C207/$C$234*$E$234)</f>
        <v>271.01118188827564</v>
      </c>
      <c r="F207" s="54">
        <f>SUM(E207/B207*80)</f>
        <v>0.040600926125584365</v>
      </c>
      <c r="H207" s="24" t="s">
        <v>91</v>
      </c>
      <c r="I207" s="24" t="s">
        <v>90</v>
      </c>
      <c r="J207" s="24"/>
      <c r="K207" s="24"/>
      <c r="L207" s="24"/>
      <c r="M207" s="24" t="s">
        <v>91</v>
      </c>
      <c r="O207" s="12" t="s">
        <v>459</v>
      </c>
    </row>
    <row r="208" spans="1:15" ht="12.75">
      <c r="A208" s="12" t="s">
        <v>460</v>
      </c>
      <c r="B208" s="69">
        <v>1220000</v>
      </c>
      <c r="C208" s="24">
        <v>1023</v>
      </c>
      <c r="D208" s="24"/>
      <c r="E208" s="24">
        <f>SUM(C208/$C$234*$E$234)</f>
        <v>112.15389930085193</v>
      </c>
      <c r="F208" s="54">
        <f>SUM(E208/B208*80)</f>
        <v>0.007354354052514881</v>
      </c>
      <c r="H208" s="24" t="s">
        <v>91</v>
      </c>
      <c r="I208" s="24"/>
      <c r="J208" s="24"/>
      <c r="K208" s="24"/>
      <c r="L208" s="24"/>
      <c r="M208" s="24"/>
      <c r="O208" s="12" t="s">
        <v>460</v>
      </c>
    </row>
    <row r="209" spans="1:15" ht="15.75">
      <c r="A209" s="12" t="s">
        <v>461</v>
      </c>
      <c r="B209" s="69">
        <v>21761000</v>
      </c>
      <c r="C209" s="24">
        <v>65313</v>
      </c>
      <c r="D209" s="24"/>
      <c r="E209" s="24">
        <f>SUM(C209/$C$234*$E$234)</f>
        <v>7160.4180107884085</v>
      </c>
      <c r="F209" s="54">
        <f>SUM(E209/B209*80)</f>
        <v>0.02632385648008238</v>
      </c>
      <c r="H209" s="24">
        <f>SUM(Meurtre!V237)</f>
        <v>12026</v>
      </c>
      <c r="I209" s="24"/>
      <c r="J209" s="24" t="s">
        <v>91</v>
      </c>
      <c r="K209" s="24"/>
      <c r="L209" s="24"/>
      <c r="M209" s="24" t="s">
        <v>91</v>
      </c>
      <c r="O209" s="12" t="s">
        <v>462</v>
      </c>
    </row>
    <row r="210" spans="1:18" ht="12.75">
      <c r="A210" s="12" t="s">
        <v>463</v>
      </c>
      <c r="B210" s="69">
        <v>7800000</v>
      </c>
      <c r="C210" s="24">
        <v>2835</v>
      </c>
      <c r="D210" s="24"/>
      <c r="E210" s="24">
        <f>SUM(C210/$C$234*$E$234)</f>
        <v>310.8077268014812</v>
      </c>
      <c r="F210" s="54">
        <f>SUM(E210/B210*80)</f>
        <v>0.0031877715569382688</v>
      </c>
      <c r="H210" s="24" t="s">
        <v>91</v>
      </c>
      <c r="I210" s="24" t="s">
        <v>90</v>
      </c>
      <c r="J210" s="24"/>
      <c r="K210" s="24"/>
      <c r="L210" s="24"/>
      <c r="M210" s="24"/>
      <c r="O210" s="12" t="s">
        <v>464</v>
      </c>
      <c r="P210" s="70"/>
      <c r="Q210" s="70"/>
      <c r="R210" s="70"/>
    </row>
    <row r="211" spans="1:15" ht="12.75">
      <c r="A211" s="12" t="s">
        <v>465</v>
      </c>
      <c r="B211" s="69">
        <v>23268372</v>
      </c>
      <c r="C211" s="24"/>
      <c r="D211" s="24"/>
      <c r="E211" s="24"/>
      <c r="F211" s="54">
        <f>SUM(E211/B211*80)</f>
        <v>0</v>
      </c>
      <c r="H211" s="24" t="s">
        <v>91</v>
      </c>
      <c r="I211" s="24"/>
      <c r="J211" s="24" t="s">
        <v>91</v>
      </c>
      <c r="K211" s="24"/>
      <c r="L211" s="24"/>
      <c r="M211" s="24"/>
      <c r="O211" s="12" t="s">
        <v>466</v>
      </c>
    </row>
    <row r="212" spans="1:15" ht="15.75">
      <c r="A212" s="12" t="s">
        <v>467</v>
      </c>
      <c r="B212" s="69">
        <v>43188000</v>
      </c>
      <c r="C212" s="24">
        <v>6960</v>
      </c>
      <c r="D212" s="24"/>
      <c r="E212" s="24">
        <f>SUM(C212/$C$234*$E$234)</f>
        <v>763.0411917242712</v>
      </c>
      <c r="F212" s="54">
        <f>SUM(E212/B212*80)</f>
        <v>0.001413431863896029</v>
      </c>
      <c r="H212" s="24" t="s">
        <v>90</v>
      </c>
      <c r="I212" s="24" t="s">
        <v>90</v>
      </c>
      <c r="J212" s="24"/>
      <c r="K212" s="24"/>
      <c r="L212" s="24"/>
      <c r="M212" s="24" t="s">
        <v>91</v>
      </c>
      <c r="O212" s="12" t="s">
        <v>468</v>
      </c>
    </row>
    <row r="213" spans="1:15" ht="12.75">
      <c r="A213" s="12" t="s">
        <v>469</v>
      </c>
      <c r="B213" s="69">
        <v>11274106</v>
      </c>
      <c r="C213" s="24">
        <v>414</v>
      </c>
      <c r="D213" s="24"/>
      <c r="E213" s="24">
        <f>SUM(C213/$C$234*$E$234)</f>
        <v>45.3877950249782</v>
      </c>
      <c r="F213" s="54">
        <f>SUM(E213/B213*80)</f>
        <v>0.000322067541497149</v>
      </c>
      <c r="H213" s="24" t="s">
        <v>90</v>
      </c>
      <c r="I213" s="24" t="s">
        <v>90</v>
      </c>
      <c r="J213" s="24"/>
      <c r="K213" s="24"/>
      <c r="L213" s="24"/>
      <c r="M213" s="24" t="s">
        <v>91</v>
      </c>
      <c r="O213" s="12" t="s">
        <v>470</v>
      </c>
    </row>
    <row r="214" spans="1:15" ht="12.75">
      <c r="A214" s="12" t="s">
        <v>471</v>
      </c>
      <c r="B214" s="69">
        <v>65479453</v>
      </c>
      <c r="C214" s="24">
        <v>271721</v>
      </c>
      <c r="D214" s="24"/>
      <c r="E214" s="24">
        <f>SUM(C214/$C$234*$E$234)</f>
        <v>29789.413169038897</v>
      </c>
      <c r="F214" s="54">
        <f>SUM(E214/B214*80)</f>
        <v>0.03639543313721805</v>
      </c>
      <c r="H214" s="24">
        <f>SUM(Meurtre!W237)</f>
        <v>73000000</v>
      </c>
      <c r="I214" s="24"/>
      <c r="J214" s="24" t="s">
        <v>91</v>
      </c>
      <c r="K214" s="24"/>
      <c r="L214" s="24"/>
      <c r="M214" s="24"/>
      <c r="O214" s="12" t="s">
        <v>472</v>
      </c>
    </row>
    <row r="215" spans="1:15" ht="12.75">
      <c r="A215" s="12" t="s">
        <v>473</v>
      </c>
      <c r="B215" s="69">
        <v>1066409</v>
      </c>
      <c r="C215" s="24">
        <v>183</v>
      </c>
      <c r="D215" s="24"/>
      <c r="E215" s="24">
        <f>SUM(C215/$C$234*$E$234)</f>
        <v>20.062720989301962</v>
      </c>
      <c r="F215" s="54">
        <f>SUM(E215/B215*80)</f>
        <v>0.001505067642099942</v>
      </c>
      <c r="H215" s="24" t="s">
        <v>91</v>
      </c>
      <c r="I215" s="24" t="s">
        <v>90</v>
      </c>
      <c r="J215" s="24"/>
      <c r="K215" s="24"/>
      <c r="L215" s="24"/>
      <c r="M215" s="24" t="s">
        <v>91</v>
      </c>
      <c r="O215" s="12" t="s">
        <v>474</v>
      </c>
    </row>
    <row r="216" spans="1:15" ht="12.75">
      <c r="A216" s="12" t="s">
        <v>475</v>
      </c>
      <c r="B216" s="69">
        <v>6191155</v>
      </c>
      <c r="C216" s="24">
        <v>1485</v>
      </c>
      <c r="D216" s="24"/>
      <c r="E216" s="24">
        <f>SUM(C216/$C$234*$E$234)</f>
        <v>162.80404737220442</v>
      </c>
      <c r="F216" s="54">
        <f>SUM(E216/B216*80)</f>
        <v>0.0021036985489422174</v>
      </c>
      <c r="H216" s="24" t="s">
        <v>91</v>
      </c>
      <c r="I216" s="24"/>
      <c r="J216" s="24"/>
      <c r="K216" s="24"/>
      <c r="L216" s="24"/>
      <c r="M216" s="24" t="s">
        <v>91</v>
      </c>
      <c r="O216" s="12" t="s">
        <v>475</v>
      </c>
    </row>
    <row r="217" spans="1:15" ht="12.75">
      <c r="A217" s="12" t="s">
        <v>476</v>
      </c>
      <c r="B217" s="69">
        <v>103036</v>
      </c>
      <c r="C217" s="24">
        <v>176</v>
      </c>
      <c r="D217" s="24"/>
      <c r="E217" s="24">
        <f>SUM(C217/$C$234*$E$234)</f>
        <v>19.295294503372375</v>
      </c>
      <c r="F217" s="54">
        <f>SUM(E217/B217*80)</f>
        <v>0.014981400289896637</v>
      </c>
      <c r="H217" s="24" t="s">
        <v>91</v>
      </c>
      <c r="I217" s="24"/>
      <c r="J217" s="24"/>
      <c r="K217" s="24"/>
      <c r="L217" s="24"/>
      <c r="M217" s="24" t="s">
        <v>91</v>
      </c>
      <c r="O217" s="12" t="s">
        <v>476</v>
      </c>
    </row>
    <row r="218" spans="1:15" ht="15.75">
      <c r="A218" s="12" t="s">
        <v>477</v>
      </c>
      <c r="B218" s="69">
        <v>555500</v>
      </c>
      <c r="C218" s="24"/>
      <c r="D218" s="24"/>
      <c r="E218" s="24"/>
      <c r="F218" s="54">
        <f>SUM(E218/B218*80)</f>
        <v>0</v>
      </c>
      <c r="H218" s="24" t="s">
        <v>91</v>
      </c>
      <c r="I218" s="24"/>
      <c r="J218" s="24"/>
      <c r="K218" s="24"/>
      <c r="L218" s="24"/>
      <c r="M218" s="24"/>
      <c r="O218" s="12" t="s">
        <v>478</v>
      </c>
    </row>
    <row r="219" spans="1:15" ht="12.75">
      <c r="A219" s="12" t="s">
        <v>479</v>
      </c>
      <c r="B219" s="69">
        <v>1317714</v>
      </c>
      <c r="C219" s="24">
        <v>47781</v>
      </c>
      <c r="D219" s="24"/>
      <c r="E219" s="24">
        <f>SUM(C219/$C$234*$E$234)</f>
        <v>5238.343560600202</v>
      </c>
      <c r="F219" s="54">
        <f>SUM(E219/B219*80)</f>
        <v>0.31802613074462</v>
      </c>
      <c r="H219" s="24" t="s">
        <v>90</v>
      </c>
      <c r="I219" s="24" t="s">
        <v>90</v>
      </c>
      <c r="J219" s="24"/>
      <c r="K219" s="24"/>
      <c r="L219" s="24"/>
      <c r="M219" s="24"/>
      <c r="O219" s="12" t="s">
        <v>480</v>
      </c>
    </row>
    <row r="220" spans="1:15" ht="12.75">
      <c r="A220" s="12" t="s">
        <v>481</v>
      </c>
      <c r="B220" s="69">
        <v>10673800</v>
      </c>
      <c r="C220" s="24">
        <v>25156</v>
      </c>
      <c r="D220" s="24"/>
      <c r="E220" s="24">
        <f>SUM(C220/$C$234*$E$234)</f>
        <v>2757.9115257206563</v>
      </c>
      <c r="F220" s="54">
        <f>SUM(E220/B220*80)</f>
        <v>0.02067051303731122</v>
      </c>
      <c r="H220" s="24" t="s">
        <v>91</v>
      </c>
      <c r="I220" s="24" t="s">
        <v>90</v>
      </c>
      <c r="J220" s="24"/>
      <c r="K220" s="24"/>
      <c r="L220" s="24"/>
      <c r="M220" s="24"/>
      <c r="O220" s="12" t="s">
        <v>482</v>
      </c>
    </row>
    <row r="221" spans="1:15" ht="12.75">
      <c r="A221" s="12" t="s">
        <v>483</v>
      </c>
      <c r="B221" s="69">
        <v>5170000</v>
      </c>
      <c r="C221" s="24">
        <v>48162</v>
      </c>
      <c r="D221" s="24"/>
      <c r="E221" s="24">
        <f>SUM(C221/$C$234*$E$234)</f>
        <v>5280.113487905797</v>
      </c>
      <c r="F221" s="54">
        <f>SUM(E221/B221*80)</f>
        <v>0.08170388375869705</v>
      </c>
      <c r="H221" s="24" t="s">
        <v>112</v>
      </c>
      <c r="I221" s="24"/>
      <c r="J221" s="24"/>
      <c r="K221" s="24"/>
      <c r="L221" s="24"/>
      <c r="M221" s="24"/>
      <c r="O221" s="12" t="s">
        <v>484</v>
      </c>
    </row>
    <row r="222" spans="1:15" ht="12.75">
      <c r="A222" s="12" t="s">
        <v>485</v>
      </c>
      <c r="B222" s="69">
        <v>74724269</v>
      </c>
      <c r="C222" s="24">
        <v>277845</v>
      </c>
      <c r="D222" s="24"/>
      <c r="E222" s="24">
        <f>SUM(C222/$C$234*$E$234)</f>
        <v>30460.801711872147</v>
      </c>
      <c r="F222" s="54">
        <f>SUM(E222/B222*80)</f>
        <v>0.032611414866430766</v>
      </c>
      <c r="H222" s="24">
        <f>SUM(Meurtre!X237)</f>
        <v>10699286</v>
      </c>
      <c r="I222" s="24"/>
      <c r="J222" s="24" t="s">
        <v>91</v>
      </c>
      <c r="K222" s="24"/>
      <c r="L222" s="24"/>
      <c r="M222" s="24"/>
      <c r="O222" s="12" t="s">
        <v>486</v>
      </c>
    </row>
    <row r="223" spans="1:15" ht="12.75">
      <c r="A223" s="12" t="s">
        <v>487</v>
      </c>
      <c r="B223" s="69">
        <v>10000</v>
      </c>
      <c r="C223" s="24"/>
      <c r="D223" s="24"/>
      <c r="E223" s="24"/>
      <c r="F223" s="54">
        <f>SUM(E223/B223*80)</f>
        <v>0</v>
      </c>
      <c r="H223" s="24" t="s">
        <v>91</v>
      </c>
      <c r="I223" s="24"/>
      <c r="J223" s="24"/>
      <c r="K223" s="24"/>
      <c r="L223" s="24"/>
      <c r="M223" s="24" t="s">
        <v>91</v>
      </c>
      <c r="O223" s="12" t="s">
        <v>487</v>
      </c>
    </row>
    <row r="224" spans="1:15" ht="12.75">
      <c r="A224" s="12" t="s">
        <v>488</v>
      </c>
      <c r="B224" s="69">
        <v>45560272</v>
      </c>
      <c r="C224" s="24">
        <v>272176</v>
      </c>
      <c r="D224" s="24"/>
      <c r="E224" s="24">
        <f>SUM(C224/$C$234*$E$234)</f>
        <v>29839.29589062432</v>
      </c>
      <c r="F224" s="54">
        <f>SUM(E224/B224*80)</f>
        <v>0.052395290160909165</v>
      </c>
      <c r="H224" s="24" t="s">
        <v>91</v>
      </c>
      <c r="I224" s="24"/>
      <c r="J224" s="24"/>
      <c r="K224" s="24"/>
      <c r="L224" s="24"/>
      <c r="M224" s="24"/>
      <c r="O224" s="12" t="s">
        <v>488</v>
      </c>
    </row>
    <row r="225" spans="1:15" ht="12.75">
      <c r="A225" s="12" t="s">
        <v>489</v>
      </c>
      <c r="B225" s="69">
        <v>3286314</v>
      </c>
      <c r="C225" s="24">
        <v>7891</v>
      </c>
      <c r="D225" s="24"/>
      <c r="E225" s="24">
        <f>SUM(C225/$C$234*$E$234)</f>
        <v>865.1089143529058</v>
      </c>
      <c r="F225" s="54">
        <f>SUM(E225/B225*80)</f>
        <v>0.021059677543969462</v>
      </c>
      <c r="H225" s="24" t="s">
        <v>91</v>
      </c>
      <c r="I225" s="24" t="s">
        <v>90</v>
      </c>
      <c r="J225" s="24" t="s">
        <v>91</v>
      </c>
      <c r="K225" s="24"/>
      <c r="L225" s="24"/>
      <c r="M225" s="24" t="s">
        <v>91</v>
      </c>
      <c r="O225" s="12" t="s">
        <v>489</v>
      </c>
    </row>
    <row r="226" spans="1:15" ht="12.75">
      <c r="A226" s="12" t="s">
        <v>490</v>
      </c>
      <c r="B226" s="69">
        <v>234023</v>
      </c>
      <c r="C226" s="24">
        <v>117</v>
      </c>
      <c r="D226" s="24"/>
      <c r="E226" s="24">
        <f>SUM(C226/$C$234*$E$234)</f>
        <v>12.826985550537318</v>
      </c>
      <c r="F226" s="54">
        <f>SUM(E226/B226*80)</f>
        <v>0.004384863214483129</v>
      </c>
      <c r="H226" s="24" t="s">
        <v>91</v>
      </c>
      <c r="I226" s="24" t="s">
        <v>90</v>
      </c>
      <c r="J226" s="24"/>
      <c r="K226" s="24"/>
      <c r="L226" s="24"/>
      <c r="M226" s="24" t="s">
        <v>91</v>
      </c>
      <c r="O226" s="12" t="s">
        <v>490</v>
      </c>
    </row>
    <row r="227" spans="1:15" ht="12.75">
      <c r="A227" s="12" t="s">
        <v>491</v>
      </c>
      <c r="B227" s="69">
        <v>800</v>
      </c>
      <c r="C227" s="24"/>
      <c r="D227" s="24"/>
      <c r="E227" s="24"/>
      <c r="F227" s="54">
        <f>SUM(E227/B227*80)</f>
        <v>0</v>
      </c>
      <c r="H227" s="24" t="s">
        <v>91</v>
      </c>
      <c r="I227" s="24"/>
      <c r="J227" s="24"/>
      <c r="K227" s="24" t="s">
        <v>91</v>
      </c>
      <c r="L227" s="24" t="s">
        <v>91</v>
      </c>
      <c r="M227" s="24" t="s">
        <v>91</v>
      </c>
      <c r="O227" s="12" t="s">
        <v>492</v>
      </c>
    </row>
    <row r="228" spans="1:15" ht="12.75">
      <c r="A228" s="12" t="s">
        <v>493</v>
      </c>
      <c r="B228" s="69">
        <v>28946101</v>
      </c>
      <c r="C228" s="24">
        <v>184795</v>
      </c>
      <c r="D228" s="24"/>
      <c r="E228" s="24">
        <f>SUM(C228/$C$234*$E$234)</f>
        <v>20259.511066765328</v>
      </c>
      <c r="F228" s="54">
        <f>SUM(E228/B228*80)</f>
        <v>0.05599237304330647</v>
      </c>
      <c r="H228" s="24" t="s">
        <v>90</v>
      </c>
      <c r="I228" s="24" t="s">
        <v>90</v>
      </c>
      <c r="J228"/>
      <c r="K228" s="24"/>
      <c r="L228" s="24"/>
      <c r="M228" s="24" t="s">
        <v>91</v>
      </c>
      <c r="O228" s="12" t="s">
        <v>493</v>
      </c>
    </row>
    <row r="229" spans="1:15" ht="12.75">
      <c r="A229" s="12" t="s">
        <v>494</v>
      </c>
      <c r="B229" s="69">
        <v>87840000</v>
      </c>
      <c r="C229" s="24">
        <v>142258</v>
      </c>
      <c r="D229" s="24"/>
      <c r="E229" s="24">
        <f>SUM(C229/$C$234*$E$234)</f>
        <v>15596.079576481521</v>
      </c>
      <c r="F229" s="54">
        <f>SUM(E229/B229*80)</f>
        <v>0.014204079760001386</v>
      </c>
      <c r="H229" s="24">
        <f>SUM(Meurtre!Y237)</f>
        <v>2742094</v>
      </c>
      <c r="I229" s="24"/>
      <c r="J229" s="24" t="s">
        <v>91</v>
      </c>
      <c r="K229" s="24"/>
      <c r="L229" s="24"/>
      <c r="M229" s="24"/>
      <c r="O229" s="12" t="s">
        <v>494</v>
      </c>
    </row>
    <row r="230" spans="1:15" ht="12.75">
      <c r="A230" s="12" t="s">
        <v>495</v>
      </c>
      <c r="B230" s="69">
        <v>24527000</v>
      </c>
      <c r="C230" s="24">
        <v>23997</v>
      </c>
      <c r="D230" s="24"/>
      <c r="E230" s="24">
        <f>SUM(C230/$C$234*$E$234)</f>
        <v>2630.847626121744</v>
      </c>
      <c r="F230" s="54">
        <f>SUM(E230/B230*80)</f>
        <v>0.008581066175632548</v>
      </c>
      <c r="H230" s="24" t="s">
        <v>90</v>
      </c>
      <c r="I230" s="24"/>
      <c r="J230" s="24"/>
      <c r="K230" s="24"/>
      <c r="L230" s="24"/>
      <c r="M230" s="24" t="s">
        <v>91</v>
      </c>
      <c r="O230" s="12" t="s">
        <v>496</v>
      </c>
    </row>
    <row r="231" spans="1:15" ht="12.75">
      <c r="A231" s="12" t="s">
        <v>497</v>
      </c>
      <c r="B231" s="69">
        <v>13092666</v>
      </c>
      <c r="C231" s="24">
        <v>1984</v>
      </c>
      <c r="D231" s="24"/>
      <c r="E231" s="24">
        <f>SUM(C231/$C$234*$E$234)</f>
        <v>217.5105925834704</v>
      </c>
      <c r="F231" s="54">
        <f>SUM(E231/B231*80)</f>
        <v>0.001329053029129257</v>
      </c>
      <c r="H231" s="24" t="s">
        <v>91</v>
      </c>
      <c r="I231" s="24" t="s">
        <v>90</v>
      </c>
      <c r="J231" s="24"/>
      <c r="K231" s="24"/>
      <c r="L231" s="24"/>
      <c r="M231" s="24"/>
      <c r="O231" s="12" t="s">
        <v>498</v>
      </c>
    </row>
    <row r="232" spans="1:15" ht="12.75">
      <c r="A232" s="12" t="s">
        <v>499</v>
      </c>
      <c r="B232" s="69">
        <v>13014000</v>
      </c>
      <c r="C232" s="24">
        <v>8914</v>
      </c>
      <c r="D232" s="24"/>
      <c r="E232" s="24">
        <f>SUM(C232/$C$234*$E$234)</f>
        <v>977.2628136537578</v>
      </c>
      <c r="F232" s="54">
        <f>SUM(E232/B232*80)</f>
        <v>0.006007455439703444</v>
      </c>
      <c r="H232" s="24" t="s">
        <v>91</v>
      </c>
      <c r="I232" s="24"/>
      <c r="J232" s="24"/>
      <c r="K232" s="24"/>
      <c r="L232" s="24"/>
      <c r="M232" s="24" t="s">
        <v>91</v>
      </c>
      <c r="O232" s="12" t="s">
        <v>499</v>
      </c>
    </row>
    <row r="233" ht="12.75">
      <c r="O233" s="70"/>
    </row>
    <row r="234" spans="1:15" ht="12.75">
      <c r="A234" s="12" t="s">
        <v>500</v>
      </c>
      <c r="B234" s="69">
        <v>7041000000</v>
      </c>
      <c r="C234" s="24">
        <f>SUM(C6:C232)</f>
        <v>30100603.020000003</v>
      </c>
      <c r="D234" s="24">
        <v>3400000</v>
      </c>
      <c r="E234" s="24">
        <v>3300000</v>
      </c>
      <c r="F234" s="55">
        <f>SUM(E234/B234*80)</f>
        <v>0.03749467405198125</v>
      </c>
      <c r="H234" s="24">
        <f>SUM(Meurtre!A239)</f>
        <v>217776558</v>
      </c>
      <c r="I234" s="24"/>
      <c r="J234" s="24">
        <v>150000</v>
      </c>
      <c r="K234" s="24"/>
      <c r="L234" s="24"/>
      <c r="M234" s="24"/>
      <c r="O234" s="12" t="s">
        <v>500</v>
      </c>
    </row>
    <row r="235" spans="1:13" ht="12.75">
      <c r="A235" s="12" t="s">
        <v>501</v>
      </c>
      <c r="C235" s="24"/>
      <c r="D235" s="24"/>
      <c r="E235" s="24">
        <v>5500000</v>
      </c>
      <c r="F235" s="55"/>
      <c r="H235" s="24"/>
      <c r="I235" s="24"/>
      <c r="J235" s="24">
        <v>31374</v>
      </c>
      <c r="K235"/>
      <c r="L235"/>
      <c r="M235"/>
    </row>
    <row r="236" spans="1:13" ht="12.75">
      <c r="A236" s="12" t="s">
        <v>502</v>
      </c>
      <c r="B236" s="72">
        <f>SUM(C236:M236)</f>
        <v>25536905.16</v>
      </c>
      <c r="C236" s="24"/>
      <c r="D236" s="73">
        <f>SUM(D234:D235)</f>
        <v>3400000</v>
      </c>
      <c r="E236" s="24">
        <f>SUM(E234:E235)</f>
        <v>8800000</v>
      </c>
      <c r="F236" s="55"/>
      <c r="H236" s="24">
        <f>SUM(H234/100)</f>
        <v>2177765.58</v>
      </c>
      <c r="I236" s="24">
        <f>SUM(H236:H236)</f>
        <v>2177765.58</v>
      </c>
      <c r="J236" s="24">
        <f>SUM(J234:J235)</f>
        <v>181374</v>
      </c>
      <c r="K236" s="24">
        <f>SUM(E236/3)</f>
        <v>2933333.3333333335</v>
      </c>
      <c r="L236" s="24">
        <f>SUM(K236:K236)</f>
        <v>2933333.3333333335</v>
      </c>
      <c r="M236" s="24">
        <f>SUM(L236:L236)</f>
        <v>2933333.3333333335</v>
      </c>
    </row>
    <row r="237" spans="3:13" ht="12.75">
      <c r="C237" s="24"/>
      <c r="D237" s="58">
        <f>SUM(D236/$B$236)</f>
        <v>0.1331406440481921</v>
      </c>
      <c r="E237" s="58">
        <f>SUM(E236/$B$236)</f>
        <v>0.34459931400708543</v>
      </c>
      <c r="F237" s="58"/>
      <c r="H237" s="58">
        <f>SUM(H236/$B$236)</f>
        <v>0.08527915056093666</v>
      </c>
      <c r="I237" s="58">
        <f>SUM(I236/$B$236)</f>
        <v>0.08527915056093666</v>
      </c>
      <c r="J237" s="58">
        <f>SUM(J236/$B$236)</f>
        <v>0.007102426815763762</v>
      </c>
      <c r="K237" s="58">
        <f>SUM(K236/$B$236)</f>
        <v>0.1148664380023618</v>
      </c>
      <c r="L237" s="58">
        <f>SUM(L236/$B$236)</f>
        <v>0.1148664380023618</v>
      </c>
      <c r="M237" s="58">
        <f>SUM(M236/$B$236)</f>
        <v>0.1148664380023618</v>
      </c>
    </row>
    <row r="238" spans="2:15" ht="69" customHeight="1">
      <c r="B238" s="69" t="str">
        <f>B2</f>
        <v>Population</v>
      </c>
      <c r="C238" s="12" t="s">
        <v>503</v>
      </c>
      <c r="D238" s="12" t="s">
        <v>67</v>
      </c>
      <c r="E238" s="12" t="s">
        <v>504</v>
      </c>
      <c r="F238" s="12" t="s">
        <v>504</v>
      </c>
      <c r="H238" s="58" t="s">
        <v>505</v>
      </c>
      <c r="I238" s="58" t="s">
        <v>506</v>
      </c>
      <c r="J238" s="58" t="s">
        <v>69</v>
      </c>
      <c r="K238" s="58" t="s">
        <v>507</v>
      </c>
      <c r="L238" s="58" t="s">
        <v>508</v>
      </c>
      <c r="M238" s="58" t="s">
        <v>509</v>
      </c>
      <c r="O238" s="12" t="s">
        <v>9</v>
      </c>
    </row>
    <row r="239" spans="3:13" ht="30" customHeight="1">
      <c r="C239" s="22" t="s">
        <v>510</v>
      </c>
      <c r="D239" s="22" t="s">
        <v>78</v>
      </c>
      <c r="E239" s="22" t="s">
        <v>511</v>
      </c>
      <c r="F239" s="58" t="s">
        <v>512</v>
      </c>
      <c r="H239" s="58" t="s">
        <v>513</v>
      </c>
      <c r="I239" s="58"/>
      <c r="J239" s="58"/>
      <c r="K239" s="58"/>
      <c r="L239" s="58"/>
      <c r="M239" s="58"/>
    </row>
    <row r="240" spans="3:13" ht="23.25" customHeight="1">
      <c r="C240" s="12" t="s">
        <v>514</v>
      </c>
      <c r="D240" s="12"/>
      <c r="E240"/>
      <c r="F240" s="58"/>
      <c r="H240" s="58"/>
      <c r="I240" s="58"/>
      <c r="J240" s="58"/>
      <c r="K240" s="58"/>
      <c r="L240" s="58"/>
      <c r="M240" s="58"/>
    </row>
    <row r="241" spans="1:15" ht="31.5" customHeight="1">
      <c r="A241" s="12" t="s">
        <v>93</v>
      </c>
      <c r="C241" s="59" t="s">
        <v>515</v>
      </c>
      <c r="D241" s="27" t="s">
        <v>516</v>
      </c>
      <c r="E241" s="59" t="s">
        <v>65</v>
      </c>
      <c r="H241" s="57" t="s">
        <v>56</v>
      </c>
      <c r="I241" s="59" t="s">
        <v>517</v>
      </c>
      <c r="J241" s="27" t="s">
        <v>518</v>
      </c>
      <c r="L241" s="59" t="s">
        <v>519</v>
      </c>
      <c r="M241" s="57" t="s">
        <v>520</v>
      </c>
      <c r="O241" s="12" t="s">
        <v>93</v>
      </c>
    </row>
    <row r="242" spans="4:13" ht="23.25">
      <c r="D242" s="27" t="s">
        <v>521</v>
      </c>
      <c r="E242" s="27" t="s">
        <v>522</v>
      </c>
      <c r="H242" s="57" t="s">
        <v>64</v>
      </c>
      <c r="J242" s="27" t="s">
        <v>523</v>
      </c>
      <c r="K242"/>
      <c r="L242"/>
      <c r="M242"/>
    </row>
    <row r="243" spans="1:15" s="74" customFormat="1" ht="23.25">
      <c r="A243" s="26"/>
      <c r="B243" s="69"/>
      <c r="E243" s="27" t="s">
        <v>524</v>
      </c>
      <c r="G243"/>
      <c r="H243" s="57" t="s">
        <v>64</v>
      </c>
      <c r="K243"/>
      <c r="L243"/>
      <c r="M243"/>
      <c r="N243"/>
      <c r="O243" s="26"/>
    </row>
    <row r="244" spans="1:15" s="74" customFormat="1" ht="15.75">
      <c r="A244" s="26"/>
      <c r="B244" s="69"/>
      <c r="E244" s="27"/>
      <c r="G244"/>
      <c r="H244" s="57" t="s">
        <v>56</v>
      </c>
      <c r="K244" s="22"/>
      <c r="L244"/>
      <c r="M244" s="22"/>
      <c r="N244"/>
      <c r="O244" s="26"/>
    </row>
    <row r="245" spans="1:13" ht="15.75">
      <c r="A245"/>
      <c r="H245" s="74"/>
      <c r="I245" s="22" t="s">
        <v>60</v>
      </c>
      <c r="J245" s="22" t="s">
        <v>60</v>
      </c>
      <c r="K245" s="22" t="s">
        <v>60</v>
      </c>
      <c r="L245" s="22" t="s">
        <v>60</v>
      </c>
      <c r="M245" s="22" t="s">
        <v>60</v>
      </c>
    </row>
    <row r="246" spans="9:13" ht="12.75">
      <c r="I246"/>
      <c r="J246"/>
      <c r="K246"/>
      <c r="L246"/>
      <c r="M246"/>
    </row>
    <row r="247" spans="3:13" ht="15.75">
      <c r="C247"/>
      <c r="D247"/>
      <c r="E247"/>
      <c r="I247" s="22" t="s">
        <v>525</v>
      </c>
      <c r="J247" s="22" t="s">
        <v>525</v>
      </c>
      <c r="K247" s="22" t="s">
        <v>525</v>
      </c>
      <c r="L247" s="22" t="s">
        <v>525</v>
      </c>
      <c r="M247" s="22" t="s">
        <v>525</v>
      </c>
    </row>
    <row r="248" spans="3:5" ht="12.75">
      <c r="C248"/>
      <c r="D248"/>
      <c r="E248"/>
    </row>
    <row r="249" spans="1:5" ht="12.75">
      <c r="A249" s="74" t="s">
        <v>526</v>
      </c>
      <c r="C249"/>
      <c r="D249"/>
      <c r="E249"/>
    </row>
    <row r="250" ht="12.75">
      <c r="A250" s="74" t="s">
        <v>527</v>
      </c>
    </row>
    <row r="251" ht="12.75">
      <c r="A251" s="75" t="s">
        <v>528</v>
      </c>
    </row>
  </sheetData>
  <sheetProtection selectLockedCells="1" selectUnlockedCells="1"/>
  <hyperlinks>
    <hyperlink ref="C241" r:id="rId1" display="http://mdgs.un.org/unsd/mdg/SeriesDetail.aspx?srid=749&amp;crid="/>
    <hyperlink ref="D241" r:id="rId2" display="http://www.legrandsoir.info/destruction-massive-geopolitique-de-la-faim-de-jean-ziegler.html"/>
    <hyperlink ref="E241" r:id="rId3" display="http://www.who.int/mediacentre/factsheets/fs313/en/index.html"/>
    <hyperlink ref="H241" r:id="rId4" display="http://www.amnesty.org/fr/annual-report/2012"/>
    <hyperlink ref="I241" r:id="rId5" display="http://iccnow.org/documents/Ratification_chart_2Apr2012_fr.pdf"/>
    <hyperlink ref="J241" r:id="rId6" display="http://en.wikipedia.org/wiki/Atomic_bombings_of_Hiroshima_and_Nagasaki"/>
    <hyperlink ref="L241" r:id="rId7" display="http://en.wikipedia.org/wiki/Birth_control"/>
    <hyperlink ref="M241" r:id="rId8" display="http://www.svss-uspda.ch/fr/facts/mondial-liste.htm"/>
    <hyperlink ref="D242" r:id="rId9" display="http://fr.wikipedia.org/wiki/Taux_de_mortalit%C3%A9"/>
    <hyperlink ref="E242" r:id="rId10" display="http://thinkprogress.org/politics/2012/09/26/913421/100-million-could-die-from-climate-change-by-2030/"/>
    <hyperlink ref="H242" r:id="rId11" display="http://www.amnesty.org/fr/annual-report/2011"/>
    <hyperlink ref="J242" r:id="rId12" display="http://en.wikipedia.org/wiki/List_of_nuclear_and_radiation_accidents_by_death_toll"/>
    <hyperlink ref="E243" r:id="rId13" display="http://www.sciencedaily.com/releases/2007/08/070813162438.htm"/>
    <hyperlink ref="H243" r:id="rId14" display="http://www.amnesty.org/fr/annual-report/2011"/>
    <hyperlink ref="H244" r:id="rId15" display="http://www.amnesty.org/fr/annual-report/2012"/>
  </hyperlinks>
  <printOptions/>
  <pageMargins left="0.39375" right="0.39375" top="0.63125" bottom="0.63125" header="0.39375" footer="0.39375"/>
  <pageSetup horizontalDpi="300" verticalDpi="300" orientation="portrait"/>
  <headerFooter alignWithMargins="0">
    <oddHeader>&amp;C&amp;A</oddHeader>
    <oddFooter>&amp;CPage &amp;P</oddFooter>
  </headerFooter>
  <rowBreaks count="1" manualBreakCount="1">
    <brk id="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55"/>
  <sheetViews>
    <sheetView zoomScale="108" zoomScaleNormal="108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11.421875" defaultRowHeight="12.75"/>
  <cols>
    <col min="1" max="1" width="29.421875" style="12" customWidth="1"/>
    <col min="2" max="2" width="8.8515625" style="25" customWidth="1"/>
    <col min="3" max="3" width="8.00390625" style="12" customWidth="1"/>
    <col min="4" max="4" width="7.28125" style="12" customWidth="1"/>
    <col min="5" max="5" width="6.7109375" style="25" customWidth="1"/>
    <col min="6" max="6" width="7.28125" style="25" customWidth="1"/>
    <col min="7" max="7" width="6.28125" style="25" customWidth="1"/>
    <col min="8" max="8" width="9.8515625" style="25" customWidth="1"/>
    <col min="9" max="10" width="6.28125" style="25" customWidth="1"/>
    <col min="11" max="11" width="8.00390625" style="25" customWidth="1"/>
    <col min="12" max="12" width="4.8515625" style="25" customWidth="1"/>
    <col min="13" max="13" width="6.28125" style="25" customWidth="1"/>
    <col min="14" max="14" width="4.8515625" style="25" customWidth="1"/>
    <col min="15" max="15" width="8.57421875" style="25" customWidth="1"/>
    <col min="16" max="16" width="6.28125" style="25" customWidth="1"/>
    <col min="17" max="17" width="5.7109375" style="25" customWidth="1"/>
    <col min="18" max="18" width="8.00390625" style="25" customWidth="1"/>
    <col min="19" max="20" width="7.28125" style="25" customWidth="1"/>
    <col min="21" max="21" width="5.8515625" style="25" customWidth="1"/>
    <col min="22" max="22" width="5.57421875" style="25" customWidth="1"/>
    <col min="23" max="24" width="8.00390625" style="25" customWidth="1"/>
    <col min="25" max="25" width="7.28125" style="25" customWidth="1"/>
    <col min="26" max="26" width="14.57421875" style="0" customWidth="1"/>
    <col min="27" max="16384" width="11.57421875" style="25" customWidth="1"/>
  </cols>
  <sheetData>
    <row r="1" spans="1:2" ht="12.75">
      <c r="A1" s="2" t="s">
        <v>529</v>
      </c>
      <c r="B1" s="25" t="s">
        <v>530</v>
      </c>
    </row>
    <row r="2" spans="1:2" ht="12.75">
      <c r="A2" t="s">
        <v>531</v>
      </c>
      <c r="B2" s="25" t="s">
        <v>532</v>
      </c>
    </row>
    <row r="3" spans="1:26" s="76" customFormat="1" ht="12.75">
      <c r="A3" s="26"/>
      <c r="B3" s="76" t="s">
        <v>533</v>
      </c>
      <c r="C3" s="26"/>
      <c r="D3"/>
      <c r="Z3" s="77"/>
    </row>
    <row r="4" spans="1:26" s="76" customFormat="1" ht="12.75">
      <c r="A4" s="26"/>
      <c r="B4" s="74" t="s">
        <v>534</v>
      </c>
      <c r="C4" s="26"/>
      <c r="D4" s="74"/>
      <c r="Z4" s="77"/>
    </row>
    <row r="5" spans="1:26" s="78" customFormat="1" ht="15.75">
      <c r="A5" s="12"/>
      <c r="B5" s="12" t="s">
        <v>137</v>
      </c>
      <c r="C5" s="12" t="s">
        <v>179</v>
      </c>
      <c r="D5" s="12" t="s">
        <v>535</v>
      </c>
      <c r="E5" s="78" t="s">
        <v>432</v>
      </c>
      <c r="F5" s="78" t="s">
        <v>536</v>
      </c>
      <c r="G5" s="78" t="s">
        <v>219</v>
      </c>
      <c r="H5" s="78" t="s">
        <v>245</v>
      </c>
      <c r="I5" s="78" t="s">
        <v>277</v>
      </c>
      <c r="J5" s="78" t="s">
        <v>279</v>
      </c>
      <c r="K5" s="78" t="s">
        <v>283</v>
      </c>
      <c r="L5" s="78" t="s">
        <v>288</v>
      </c>
      <c r="M5" s="78" t="s">
        <v>537</v>
      </c>
      <c r="N5" s="78" t="s">
        <v>311</v>
      </c>
      <c r="O5" s="12" t="s">
        <v>376</v>
      </c>
      <c r="P5" s="78" t="s">
        <v>378</v>
      </c>
      <c r="Q5" s="78" t="s">
        <v>538</v>
      </c>
      <c r="R5" s="78" t="s">
        <v>539</v>
      </c>
      <c r="S5" s="78" t="s">
        <v>416</v>
      </c>
      <c r="T5" s="78" t="s">
        <v>540</v>
      </c>
      <c r="U5" s="78" t="s">
        <v>454</v>
      </c>
      <c r="V5" s="78" t="s">
        <v>541</v>
      </c>
      <c r="W5" s="78" t="s">
        <v>472</v>
      </c>
      <c r="X5" s="78" t="s">
        <v>485</v>
      </c>
      <c r="Y5" s="78" t="s">
        <v>542</v>
      </c>
      <c r="Z5" s="79"/>
    </row>
    <row r="6" spans="1:26" s="78" customFormat="1" ht="15.75">
      <c r="A6" s="12"/>
      <c r="B6" s="12" t="s">
        <v>543</v>
      </c>
      <c r="C6" s="12" t="s">
        <v>180</v>
      </c>
      <c r="D6" s="12" t="s">
        <v>544</v>
      </c>
      <c r="E6" s="78" t="s">
        <v>432</v>
      </c>
      <c r="F6" s="78" t="s">
        <v>545</v>
      </c>
      <c r="G6" s="78" t="s">
        <v>220</v>
      </c>
      <c r="H6" s="78" t="s">
        <v>246</v>
      </c>
      <c r="I6" s="78" t="s">
        <v>278</v>
      </c>
      <c r="J6" s="78" t="s">
        <v>280</v>
      </c>
      <c r="K6" s="78" t="s">
        <v>546</v>
      </c>
      <c r="L6" s="78" t="s">
        <v>289</v>
      </c>
      <c r="M6" s="78" t="s">
        <v>537</v>
      </c>
      <c r="N6" s="78" t="s">
        <v>312</v>
      </c>
      <c r="O6" s="12" t="s">
        <v>377</v>
      </c>
      <c r="P6" s="78" t="s">
        <v>378</v>
      </c>
      <c r="Q6" s="78" t="s">
        <v>547</v>
      </c>
      <c r="R6" s="78" t="s">
        <v>548</v>
      </c>
      <c r="S6" s="78" t="s">
        <v>416</v>
      </c>
      <c r="T6" s="78" t="s">
        <v>540</v>
      </c>
      <c r="U6" s="78" t="s">
        <v>454</v>
      </c>
      <c r="V6" s="78" t="s">
        <v>541</v>
      </c>
      <c r="W6" s="78" t="s">
        <v>472</v>
      </c>
      <c r="X6" s="78" t="s">
        <v>486</v>
      </c>
      <c r="Y6" s="78" t="s">
        <v>542</v>
      </c>
      <c r="Z6" s="79"/>
    </row>
    <row r="7" ht="12.75">
      <c r="A7" s="12" t="s">
        <v>549</v>
      </c>
    </row>
    <row r="8" ht="12.75">
      <c r="A8" s="12" t="s">
        <v>3</v>
      </c>
    </row>
    <row r="10" spans="1:26" ht="12.75">
      <c r="A10" s="12" t="str">
        <f>'Respect vie'!A7</f>
        <v>Afghanistan</v>
      </c>
      <c r="F10" s="25">
        <v>26949</v>
      </c>
      <c r="R10" s="25">
        <v>707453</v>
      </c>
      <c r="Z10" t="str">
        <f>'Respect vie'!O7</f>
        <v>Afghanistan</v>
      </c>
    </row>
    <row r="11" spans="1:26" ht="12.75">
      <c r="A11" s="12" t="str">
        <f>'Respect vie'!A8</f>
        <v>Afrique du Sud</v>
      </c>
      <c r="Z11" t="str">
        <f>'Respect vie'!O8</f>
        <v>South Africa</v>
      </c>
    </row>
    <row r="12" spans="1:26" ht="12.75">
      <c r="A12" s="12" t="str">
        <f>'Respect vie'!A9</f>
        <v>Albanie</v>
      </c>
      <c r="Z12" t="str">
        <f>'Respect vie'!O9</f>
        <v>Albania</v>
      </c>
    </row>
    <row r="13" spans="1:26" ht="12.75">
      <c r="A13" s="12" t="str">
        <f>'Respect vie'!A10</f>
        <v>Algérie</v>
      </c>
      <c r="Z13" t="str">
        <f>'Respect vie'!O10</f>
        <v>Algeria</v>
      </c>
    </row>
    <row r="14" spans="1:26" ht="12.75">
      <c r="A14" s="12" t="str">
        <f>'Respect vie'!A11</f>
        <v>Allemagne</v>
      </c>
      <c r="K14" s="25">
        <v>73000000</v>
      </c>
      <c r="Q14" s="25">
        <v>12</v>
      </c>
      <c r="W14" s="25">
        <v>73000000</v>
      </c>
      <c r="X14" s="25">
        <v>9911000</v>
      </c>
      <c r="Z14" t="str">
        <f>'Respect vie'!O11</f>
        <v>Germany</v>
      </c>
    </row>
    <row r="15" spans="1:26" ht="12.75">
      <c r="A15" s="12" t="str">
        <f>'Respect vie'!A12</f>
        <v>Andorre</v>
      </c>
      <c r="Z15" t="str">
        <f>'Respect vie'!O12</f>
        <v>Andorra</v>
      </c>
    </row>
    <row r="16" spans="1:26" ht="12.75">
      <c r="A16" s="12" t="str">
        <f>'Respect vie'!A13</f>
        <v>Angola</v>
      </c>
      <c r="Z16" t="str">
        <f>'Respect vie'!O13</f>
        <v>Angola</v>
      </c>
    </row>
    <row r="17" spans="1:26" ht="12.75">
      <c r="A17" s="12" t="str">
        <f>'Respect vie'!A14</f>
        <v>Anguilla (Royaume-Uni)</v>
      </c>
      <c r="Z17" t="str">
        <f>'Respect vie'!O14</f>
        <v>Anguilla</v>
      </c>
    </row>
    <row r="18" spans="1:26" ht="12.75">
      <c r="A18" s="12" t="str">
        <f>'Respect vie'!A15</f>
        <v>Antigua-et-Barbuda</v>
      </c>
      <c r="Z18" t="str">
        <f>'Respect vie'!O15</f>
        <v>Antigua and Barbuda</v>
      </c>
    </row>
    <row r="19" spans="1:26" ht="12.75">
      <c r="A19" s="12" t="str">
        <f>'Respect vie'!A16</f>
        <v>Antilles néerlandaises (Pays-Bas)</v>
      </c>
      <c r="Z19" t="str">
        <f>'Respect vie'!O16</f>
        <v>Netherlands Antilles</v>
      </c>
    </row>
    <row r="20" spans="1:26" ht="12.75">
      <c r="A20" s="12" t="str">
        <f>'Respect vie'!A17</f>
        <v>Arabie saoudite</v>
      </c>
      <c r="Z20" t="str">
        <f>'Respect vie'!O17</f>
        <v>Saudi Arabia</v>
      </c>
    </row>
    <row r="21" spans="1:26" ht="12.75">
      <c r="A21" s="12" t="str">
        <f>'Respect vie'!A18</f>
        <v>Argentine</v>
      </c>
      <c r="F21" s="25">
        <v>9089</v>
      </c>
      <c r="Z21" t="str">
        <f>'Respect vie'!O18</f>
        <v>Argentina</v>
      </c>
    </row>
    <row r="22" spans="1:26" ht="12.75">
      <c r="A22" s="12" t="str">
        <f>'Respect vie'!A19</f>
        <v>Arménie</v>
      </c>
      <c r="X22" s="25">
        <v>300000</v>
      </c>
      <c r="Z22" t="str">
        <f>'Respect vie'!O19</f>
        <v>Armenia</v>
      </c>
    </row>
    <row r="23" spans="1:26" ht="12.75">
      <c r="A23" s="12" t="str">
        <f>'Respect vie'!A20</f>
        <v>Aruba (Pays-Bas)</v>
      </c>
      <c r="Z23" t="str">
        <f>'Respect vie'!O20</f>
        <v>Aruba</v>
      </c>
    </row>
    <row r="24" spans="1:26" ht="12.75">
      <c r="A24" s="12" t="str">
        <f>'Respect vie'!A21</f>
        <v>Australie</v>
      </c>
      <c r="Z24" t="str">
        <f>'Respect vie'!O21</f>
        <v>Australia</v>
      </c>
    </row>
    <row r="25" spans="1:26" ht="12.75">
      <c r="A25" s="12" t="str">
        <f>'Respect vie'!A22</f>
        <v>Autriche</v>
      </c>
      <c r="Z25" t="str">
        <f>'Respect vie'!O22</f>
        <v>Austria</v>
      </c>
    </row>
    <row r="26" spans="1:26" ht="12.75">
      <c r="A26" s="12" t="str">
        <f>'Respect vie'!A23</f>
        <v>Azerbaïdjan</v>
      </c>
      <c r="B26" s="25">
        <v>161</v>
      </c>
      <c r="R26" s="25">
        <v>161</v>
      </c>
      <c r="Z26" t="str">
        <f>'Respect vie'!O23</f>
        <v>Azerbaijan</v>
      </c>
    </row>
    <row r="27" spans="1:26" ht="12.75">
      <c r="A27" s="12" t="str">
        <f>'Respect vie'!A24</f>
        <v>Bahamas</v>
      </c>
      <c r="Z27" t="str">
        <f>'Respect vie'!O24</f>
        <v>Bahamas</v>
      </c>
    </row>
    <row r="28" spans="1:26" ht="12.75">
      <c r="A28" s="12" t="str">
        <f>'Respect vie'!A25</f>
        <v>Bahreïn</v>
      </c>
      <c r="Z28" t="str">
        <f>'Respect vie'!O25</f>
        <v>Bahrain</v>
      </c>
    </row>
    <row r="29" spans="1:26" ht="12.75">
      <c r="A29" s="12" t="str">
        <f>'Respect vie'!A26</f>
        <v>Bangladesh</v>
      </c>
      <c r="P29" s="25">
        <v>200000</v>
      </c>
      <c r="Z29" t="str">
        <f>'Respect vie'!O26</f>
        <v>Bangladesh</v>
      </c>
    </row>
    <row r="30" spans="1:26" ht="12.75">
      <c r="A30" s="12" t="str">
        <f>'Respect vie'!A27</f>
        <v>Barbade</v>
      </c>
      <c r="Z30" t="str">
        <f>'Respect vie'!O27</f>
        <v>Barbados</v>
      </c>
    </row>
    <row r="31" spans="1:26" ht="12.75">
      <c r="A31" s="12" t="str">
        <f>'Respect vie'!A28</f>
        <v>Bélarus (Biélorussie)</v>
      </c>
      <c r="Z31" t="str">
        <f>'Respect vie'!O28</f>
        <v>Belarus</v>
      </c>
    </row>
    <row r="32" spans="1:26" ht="12.75">
      <c r="A32" s="12" t="str">
        <f>'Respect vie'!A29</f>
        <v>Belgique</v>
      </c>
      <c r="Z32" t="str">
        <f>'Respect vie'!O29</f>
        <v>Belgium</v>
      </c>
    </row>
    <row r="33" spans="1:26" ht="12.75">
      <c r="A33" s="12" t="str">
        <f>'Respect vie'!A30</f>
        <v>Belize</v>
      </c>
      <c r="Z33" t="str">
        <f>'Respect vie'!O30</f>
        <v>Belize</v>
      </c>
    </row>
    <row r="34" spans="1:26" ht="12.75">
      <c r="A34" s="12" t="str">
        <f>'Respect vie'!A31</f>
        <v>Bénin</v>
      </c>
      <c r="Z34" t="str">
        <f>'Respect vie'!O31</f>
        <v>Benin</v>
      </c>
    </row>
    <row r="35" spans="1:26" ht="12.75">
      <c r="A35" s="12" t="str">
        <f>'Respect vie'!A32</f>
        <v>Bermudes (Royaume-Uni)</v>
      </c>
      <c r="Z35" t="str">
        <f>'Respect vie'!O32</f>
        <v>Bermuda</v>
      </c>
    </row>
    <row r="36" spans="1:26" ht="12.75">
      <c r="A36" s="12" t="str">
        <f>'Respect vie'!A33</f>
        <v>Bhoutan</v>
      </c>
      <c r="Z36" t="str">
        <f>'Respect vie'!O33</f>
        <v>Bhutan</v>
      </c>
    </row>
    <row r="37" spans="1:26" ht="12.75">
      <c r="A37" s="12" t="str">
        <f>'Respect vie'!A34</f>
        <v>Bolivie</v>
      </c>
      <c r="Z37" t="str">
        <f>'Respect vie'!O34</f>
        <v>Bolivia</v>
      </c>
    </row>
    <row r="38" spans="1:26" ht="12.75">
      <c r="A38" s="12" t="str">
        <f>'Respect vie'!A35</f>
        <v>Bosnie-Herzégovine</v>
      </c>
      <c r="Z38" t="str">
        <f>'Respect vie'!O35</f>
        <v>Bosnia and Herzegovina</v>
      </c>
    </row>
    <row r="39" spans="1:26" ht="12.75">
      <c r="A39" s="12" t="str">
        <f>'Respect vie'!A36</f>
        <v>Botswana</v>
      </c>
      <c r="Z39" t="str">
        <f>'Respect vie'!O36</f>
        <v>Botswana</v>
      </c>
    </row>
    <row r="40" spans="1:26" ht="12.75">
      <c r="A40" s="12" t="str">
        <f>'Respect vie'!A37</f>
        <v>Brésil</v>
      </c>
      <c r="Z40" t="str">
        <f>'Respect vie'!O37</f>
        <v>Brazil</v>
      </c>
    </row>
    <row r="41" spans="1:26" ht="12.75">
      <c r="A41" s="12" t="str">
        <f>'Respect vie'!A38</f>
        <v>Brunéi Darussalam</v>
      </c>
      <c r="Z41" t="str">
        <f>'Respect vie'!O38</f>
        <v>Brunei Darussalam</v>
      </c>
    </row>
    <row r="42" spans="1:26" ht="12.75">
      <c r="A42" s="12" t="str">
        <f>'Respect vie'!A39</f>
        <v>Bulgarie</v>
      </c>
      <c r="Z42" t="str">
        <f>'Respect vie'!O39</f>
        <v>Bulgaria</v>
      </c>
    </row>
    <row r="43" spans="1:26" ht="12.75">
      <c r="A43" s="12" t="str">
        <f>'Respect vie'!A40</f>
        <v>Burkina Faso</v>
      </c>
      <c r="Z43" t="str">
        <f>'Respect vie'!O40</f>
        <v>Burkina Faso</v>
      </c>
    </row>
    <row r="44" spans="1:26" ht="12.75">
      <c r="A44" s="12" t="str">
        <f>'Respect vie'!A41</f>
        <v>Burundi</v>
      </c>
      <c r="Z44" t="str">
        <f>'Respect vie'!O41</f>
        <v>Burundi</v>
      </c>
    </row>
    <row r="45" spans="1:26" ht="12.75">
      <c r="A45" s="12" t="str">
        <f>'Respect vie'!A42</f>
        <v>Cambodge</v>
      </c>
      <c r="Z45" t="str">
        <f>'Respect vie'!O42</f>
        <v>Cambodia</v>
      </c>
    </row>
    <row r="46" spans="1:26" ht="12.75">
      <c r="A46" s="12" t="str">
        <f>'Respect vie'!A43</f>
        <v>Cameroun</v>
      </c>
      <c r="Z46" t="str">
        <f>'Respect vie'!O43</f>
        <v>Cameroon</v>
      </c>
    </row>
    <row r="47" spans="1:26" ht="12.75">
      <c r="A47" s="12" t="str">
        <f>'Respect vie'!A44</f>
        <v>Canada</v>
      </c>
      <c r="Z47" t="str">
        <f>'Respect vie'!O44</f>
        <v>Canada</v>
      </c>
    </row>
    <row r="48" spans="1:26" ht="12.75">
      <c r="A48" s="12" t="str">
        <f>'Respect vie'!A45</f>
        <v>Cap-Vert</v>
      </c>
      <c r="Z48" t="str">
        <f>'Respect vie'!O45</f>
        <v>Cape Verde</v>
      </c>
    </row>
    <row r="49" spans="1:26" ht="12.75">
      <c r="A49" s="12" t="str">
        <f>'Respect vie'!A46</f>
        <v>Chili</v>
      </c>
      <c r="Z49" t="str">
        <f>'Respect vie'!O46</f>
        <v>Chile</v>
      </c>
    </row>
    <row r="50" spans="1:26" ht="12.75">
      <c r="A50" s="12" t="str">
        <f>'Respect vie'!A47</f>
        <v>Chine</v>
      </c>
      <c r="C50" s="12">
        <v>15089195</v>
      </c>
      <c r="Z50" t="str">
        <f>'Respect vie'!O47</f>
        <v>China</v>
      </c>
    </row>
    <row r="51" spans="1:26" ht="12.75">
      <c r="A51" s="12" t="str">
        <f>'Respect vie'!A48</f>
        <v>Chypre</v>
      </c>
      <c r="Z51" t="str">
        <f>'Respect vie'!O48</f>
        <v>Cyprus</v>
      </c>
    </row>
    <row r="52" spans="1:26" ht="12.75">
      <c r="A52" s="12" t="str">
        <f>'Respect vie'!A49</f>
        <v>Chypre du Nord</v>
      </c>
      <c r="X52" s="25">
        <v>126</v>
      </c>
      <c r="Z52" t="str">
        <f>'Respect vie'!O49</f>
        <v>North cyprus</v>
      </c>
    </row>
    <row r="53" spans="1:26" ht="12.75">
      <c r="A53" s="12" t="str">
        <f>'Respect vie'!A50</f>
        <v>Colombie</v>
      </c>
      <c r="Z53" t="str">
        <f>'Respect vie'!O50</f>
        <v>Colombia</v>
      </c>
    </row>
    <row r="54" spans="1:26" ht="12.75">
      <c r="A54" s="12" t="str">
        <f>'Respect vie'!A51</f>
        <v>Comores</v>
      </c>
      <c r="Z54" t="str">
        <f>'Respect vie'!O51</f>
        <v>Comoros</v>
      </c>
    </row>
    <row r="55" spans="1:26" ht="12.75">
      <c r="A55" s="12" t="str">
        <f>'Respect vie'!A52</f>
        <v>Congo</v>
      </c>
      <c r="Z55" t="str">
        <f>'Respect vie'!O52</f>
        <v>Congo</v>
      </c>
    </row>
    <row r="56" spans="1:26" ht="15.75">
      <c r="A56" s="12" t="str">
        <f>'Respect vie'!A53</f>
        <v>Corée du Nord (République populaire démocratique de)</v>
      </c>
      <c r="D56" s="12">
        <v>3000000</v>
      </c>
      <c r="F56" s="25">
        <v>30000</v>
      </c>
      <c r="Z56" t="str">
        <f>'Respect vie'!O53</f>
        <v>North Korea, Democratic People's Republic of</v>
      </c>
    </row>
    <row r="57" spans="1:26" ht="12.75">
      <c r="A57" s="12" t="str">
        <f>'Respect vie'!A54</f>
        <v>Corée du Sud (République de )</v>
      </c>
      <c r="C57" s="12">
        <v>3045981</v>
      </c>
      <c r="D57" s="12">
        <v>3045981</v>
      </c>
      <c r="R57" s="12">
        <v>3045981</v>
      </c>
      <c r="Z57" t="str">
        <f>'Respect vie'!O54</f>
        <v>Korea, Republic of</v>
      </c>
    </row>
    <row r="58" spans="1:26" ht="12.75">
      <c r="A58" s="12" t="str">
        <f>'Respect vie'!A55</f>
        <v>Costa Rica</v>
      </c>
      <c r="Z58" t="str">
        <f>'Respect vie'!O55</f>
        <v>Costa Rica</v>
      </c>
    </row>
    <row r="59" spans="1:26" ht="12.75">
      <c r="A59" s="12" t="str">
        <f>'Respect vie'!A56</f>
        <v>Côte d'Ivoire</v>
      </c>
      <c r="Z59" t="str">
        <f>'Respect vie'!O56</f>
        <v>Cote d'Ivoire</v>
      </c>
    </row>
    <row r="60" spans="1:26" ht="12.75">
      <c r="A60" s="12" t="str">
        <f>'Respect vie'!A57</f>
        <v>Croatie</v>
      </c>
      <c r="Z60" t="str">
        <f>'Respect vie'!O57</f>
        <v>Croatia</v>
      </c>
    </row>
    <row r="61" spans="1:26" ht="12.75">
      <c r="A61" s="12" t="str">
        <f>'Respect vie'!A58</f>
        <v>Cuba</v>
      </c>
      <c r="Z61" t="str">
        <f>'Respect vie'!O58</f>
        <v>Cuba</v>
      </c>
    </row>
    <row r="62" spans="1:26" ht="12.75">
      <c r="A62" s="12" t="str">
        <f>'Respect vie'!A59</f>
        <v>Danemark</v>
      </c>
      <c r="Z62" t="str">
        <f>'Respect vie'!O59</f>
        <v>Denmark</v>
      </c>
    </row>
    <row r="63" spans="1:26" ht="12.75">
      <c r="A63" s="12" t="str">
        <f>'Respect vie'!A60</f>
        <v>Djibouti</v>
      </c>
      <c r="Z63" t="str">
        <f>'Respect vie'!O60</f>
        <v>Djibouti</v>
      </c>
    </row>
    <row r="64" spans="1:26" ht="12.75">
      <c r="A64" s="12" t="str">
        <f>'Respect vie'!A61</f>
        <v>Dominique</v>
      </c>
      <c r="E64" s="25">
        <v>1000</v>
      </c>
      <c r="F64" s="25">
        <v>1000</v>
      </c>
      <c r="Z64" t="str">
        <f>'Respect vie'!O61</f>
        <v>Dominica</v>
      </c>
    </row>
    <row r="65" spans="1:26" ht="12.75">
      <c r="A65" s="12" t="str">
        <f>'Respect vie'!A62</f>
        <v>Égypte</v>
      </c>
      <c r="Z65" t="str">
        <f>'Respect vie'!O62</f>
        <v>Egypt</v>
      </c>
    </row>
    <row r="66" spans="1:26" ht="12.75">
      <c r="A66" s="12" t="str">
        <f>'Respect vie'!A64</f>
        <v>Équateur</v>
      </c>
      <c r="Z66" t="str">
        <f>'Respect vie'!O63</f>
        <v>United Arab Emirates</v>
      </c>
    </row>
    <row r="67" spans="1:26" ht="12.75">
      <c r="A67" s="12" t="str">
        <f>'Respect vie'!A65</f>
        <v>Érythrée</v>
      </c>
      <c r="Z67" t="str">
        <f>'Respect vie'!O64</f>
        <v>Ecuador</v>
      </c>
    </row>
    <row r="68" spans="1:26" ht="12.75">
      <c r="A68" s="12" t="str">
        <f>'Respect vie'!A66</f>
        <v>Espagne</v>
      </c>
      <c r="Z68" t="str">
        <f>'Respect vie'!O65</f>
        <v>Eritrea</v>
      </c>
    </row>
    <row r="69" spans="1:26" ht="12.75">
      <c r="A69" s="12" t="str">
        <f>'Respect vie'!A67</f>
        <v>Estonie</v>
      </c>
      <c r="F69" s="25">
        <v>4</v>
      </c>
      <c r="Z69" t="str">
        <f>'Respect vie'!O66</f>
        <v>Spain</v>
      </c>
    </row>
    <row r="70" spans="1:26" ht="12.75">
      <c r="A70" s="12" t="str">
        <f>'Respect vie'!A68</f>
        <v>États-Unis d'Amérique</v>
      </c>
      <c r="G70" s="25">
        <v>150000</v>
      </c>
      <c r="Z70" t="str">
        <f>'Respect vie'!O67</f>
        <v>Estonia</v>
      </c>
    </row>
    <row r="71" spans="1:26" ht="12.75">
      <c r="A71" s="12" t="str">
        <f>'Respect vie'!A69</f>
        <v>Éthiopie</v>
      </c>
      <c r="Z71" t="str">
        <f>'Respect vie'!O68</f>
        <v>United States</v>
      </c>
    </row>
    <row r="72" spans="1:26" ht="12.75">
      <c r="A72" s="12" t="str">
        <f>'Respect vie'!A70</f>
        <v>Fidji</v>
      </c>
      <c r="R72" s="25">
        <v>6982000</v>
      </c>
      <c r="Z72" t="str">
        <f>'Respect vie'!O69</f>
        <v>Ethiopia</v>
      </c>
    </row>
    <row r="73" spans="1:26" ht="12.75">
      <c r="A73" s="12" t="str">
        <f>'Respect vie'!A71</f>
        <v>Finlande</v>
      </c>
      <c r="Z73" t="str">
        <f>'Respect vie'!O70</f>
        <v>Fiji</v>
      </c>
    </row>
    <row r="74" spans="1:26" ht="12.75">
      <c r="A74" s="12" t="str">
        <f>'Respect vie'!A72</f>
        <v>France</v>
      </c>
      <c r="Z74" t="str">
        <f>'Respect vie'!O71</f>
        <v>Finland</v>
      </c>
    </row>
    <row r="75" spans="1:26" ht="12.75">
      <c r="A75" s="12" t="str">
        <f>'Respect vie'!A73</f>
        <v>Gabon</v>
      </c>
      <c r="Z75" t="str">
        <f>'Respect vie'!O72</f>
        <v>France</v>
      </c>
    </row>
    <row r="76" spans="1:26" ht="12.75">
      <c r="A76" s="12" t="str">
        <f>'Respect vie'!A74</f>
        <v>Gambie</v>
      </c>
      <c r="Z76" t="str">
        <f>'Respect vie'!O73</f>
        <v>Gabon</v>
      </c>
    </row>
    <row r="77" spans="1:26" ht="12.75">
      <c r="A77" s="12" t="s">
        <v>227</v>
      </c>
      <c r="Z77" t="str">
        <f>'Respect vie'!O74</f>
        <v>Gambia</v>
      </c>
    </row>
    <row r="78" spans="1:26" ht="12.75">
      <c r="A78" s="12" t="s">
        <v>229</v>
      </c>
      <c r="Z78" t="str">
        <f>'Respect vie'!O75</f>
        <v>Georgia</v>
      </c>
    </row>
    <row r="79" spans="1:26" ht="12.75">
      <c r="A79" s="12" t="s">
        <v>231</v>
      </c>
      <c r="Z79" t="str">
        <f>'Respect vie'!O76</f>
        <v>Ghana</v>
      </c>
    </row>
    <row r="80" spans="1:26" ht="12.75">
      <c r="A80" s="12" t="s">
        <v>233</v>
      </c>
      <c r="Z80" t="str">
        <f>'Respect vie'!O77</f>
        <v>Gibraltar</v>
      </c>
    </row>
    <row r="81" spans="1:26" ht="12.75">
      <c r="A81" s="12" t="s">
        <v>234</v>
      </c>
      <c r="X81" s="25">
        <v>200000</v>
      </c>
      <c r="Z81" t="str">
        <f>'Respect vie'!O78</f>
        <v>Greece</v>
      </c>
    </row>
    <row r="82" spans="1:26" ht="12.75">
      <c r="A82" s="12" t="s">
        <v>236</v>
      </c>
      <c r="Z82" t="str">
        <f>'Respect vie'!O79</f>
        <v>Grenada</v>
      </c>
    </row>
    <row r="83" spans="1:26" ht="12.75">
      <c r="A83" s="12" t="s">
        <v>550</v>
      </c>
      <c r="Z83" t="str">
        <f>'Respect vie'!O80</f>
        <v>Greenland</v>
      </c>
    </row>
    <row r="84" spans="1:26" ht="12.75">
      <c r="A84" s="12" t="s">
        <v>241</v>
      </c>
      <c r="Z84" t="str">
        <f>'Respect vie'!O81</f>
        <v>Guadeloupe</v>
      </c>
    </row>
    <row r="85" spans="1:26" ht="12.75">
      <c r="A85" s="12" t="s">
        <v>242</v>
      </c>
      <c r="F85" s="25">
        <v>140000</v>
      </c>
      <c r="Z85" t="str">
        <f>'Respect vie'!O82</f>
        <v>Guatemala</v>
      </c>
    </row>
    <row r="86" spans="1:26" ht="12.75">
      <c r="A86" s="12" t="s">
        <v>243</v>
      </c>
      <c r="Z86" t="str">
        <f>'Respect vie'!O83</f>
        <v>Guinea</v>
      </c>
    </row>
    <row r="87" spans="1:26" ht="12.75">
      <c r="A87" s="12" t="s">
        <v>245</v>
      </c>
      <c r="H87" s="25">
        <v>80000</v>
      </c>
      <c r="Z87" t="str">
        <f>'Respect vie'!O84</f>
        <v>Equatorial Guinea</v>
      </c>
    </row>
    <row r="88" spans="1:26" ht="12.75">
      <c r="A88" s="12" t="s">
        <v>247</v>
      </c>
      <c r="Z88" t="str">
        <f>'Respect vie'!O85</f>
        <v>Guinea-Bissau </v>
      </c>
    </row>
    <row r="89" spans="1:26" ht="12.75">
      <c r="A89" s="12" t="s">
        <v>249</v>
      </c>
      <c r="Z89" t="str">
        <f>'Respect vie'!O86</f>
        <v>Guyana</v>
      </c>
    </row>
    <row r="90" spans="1:26" ht="12.75">
      <c r="A90" s="12" t="s">
        <v>551</v>
      </c>
      <c r="Z90" t="str">
        <f>'Respect vie'!O87</f>
        <v>French Guiana</v>
      </c>
    </row>
    <row r="91" spans="1:26" ht="12.75">
      <c r="A91" s="12" t="s">
        <v>252</v>
      </c>
      <c r="Z91" t="str">
        <f>'Respect vie'!O88</f>
        <v>Haiti</v>
      </c>
    </row>
    <row r="92" spans="1:26" ht="12.75">
      <c r="A92" s="12" t="s">
        <v>254</v>
      </c>
      <c r="Z92" t="str">
        <f>'Respect vie'!O89</f>
        <v>Honduras</v>
      </c>
    </row>
    <row r="93" spans="1:26" ht="15.75">
      <c r="A93" s="12" t="s">
        <v>255</v>
      </c>
      <c r="Z93" t="str">
        <f>'Respect vie'!O90</f>
        <v>Hong Kong, China Special Administrative Region</v>
      </c>
    </row>
    <row r="94" spans="1:26" ht="12.75">
      <c r="A94" s="12" t="s">
        <v>257</v>
      </c>
      <c r="Z94" t="str">
        <f>'Respect vie'!O91</f>
        <v>Hungary</v>
      </c>
    </row>
    <row r="95" spans="1:26" ht="12.75">
      <c r="A95" s="12" t="s">
        <v>552</v>
      </c>
      <c r="Z95" t="str">
        <f>'Respect vie'!O92</f>
        <v>Cayman Islands</v>
      </c>
    </row>
    <row r="96" spans="1:26" ht="12.75">
      <c r="A96" s="12" t="s">
        <v>553</v>
      </c>
      <c r="Z96" t="str">
        <f>'Respect vie'!O93</f>
        <v>Cook Islands</v>
      </c>
    </row>
    <row r="97" spans="1:26" ht="12.75">
      <c r="A97" s="12" t="s">
        <v>554</v>
      </c>
      <c r="Z97" t="str">
        <f>'Respect vie'!O94</f>
        <v>Falkland Islands (Malvinas)</v>
      </c>
    </row>
    <row r="98" spans="1:26" ht="12.75">
      <c r="A98" s="12" t="s">
        <v>555</v>
      </c>
      <c r="Z98" t="str">
        <f>'Respect vie'!O95</f>
        <v>Faeroe Islands</v>
      </c>
    </row>
    <row r="99" spans="1:26" ht="12.75">
      <c r="A99" s="12" t="s">
        <v>267</v>
      </c>
      <c r="Z99" t="str">
        <f>'Respect vie'!O96</f>
        <v>Marshall Islands</v>
      </c>
    </row>
    <row r="100" spans="1:26" ht="12.75">
      <c r="A100" s="12" t="s">
        <v>269</v>
      </c>
      <c r="Z100" t="str">
        <f>'Respect vie'!O97</f>
        <v>Solomon Islands</v>
      </c>
    </row>
    <row r="101" spans="1:26" ht="12.75">
      <c r="A101" s="12" t="str">
        <f>'Respect vie'!A99</f>
        <v>Îles Vierges britanniques (Royaume-Uni)</v>
      </c>
      <c r="Z101" t="str">
        <f>'Respect vie'!O98</f>
        <v>Turks and Caicos Islands</v>
      </c>
    </row>
    <row r="102" spans="1:26" ht="12.75">
      <c r="A102" s="12" t="s">
        <v>556</v>
      </c>
      <c r="Z102" t="str">
        <f>'Respect vie'!O99</f>
        <v>British Virgin Islands</v>
      </c>
    </row>
    <row r="103" spans="1:26" ht="12.75">
      <c r="A103" s="12" t="s">
        <v>557</v>
      </c>
      <c r="Z103" t="str">
        <f>'Respect vie'!O100</f>
        <v>Wallis and Futuna Islands</v>
      </c>
    </row>
    <row r="104" spans="1:26" ht="12.75">
      <c r="A104" s="12" t="str">
        <f>'Respect vie'!A102</f>
        <v>Indonésie</v>
      </c>
      <c r="I104" s="25">
        <v>502700</v>
      </c>
      <c r="Z104" t="str">
        <f>'Respect vie'!O101</f>
        <v>India</v>
      </c>
    </row>
    <row r="105" spans="1:26" ht="12.75">
      <c r="A105" s="12" t="str">
        <f>'Respect vie'!A103</f>
        <v>Iran (République islamique d')</v>
      </c>
      <c r="Z105" t="str">
        <f>'Respect vie'!O102</f>
        <v>Indonesia</v>
      </c>
    </row>
    <row r="106" spans="1:26" ht="12.75">
      <c r="A106" s="12" t="str">
        <f>'Respect vie'!A104</f>
        <v>Iraq</v>
      </c>
      <c r="F106" s="25">
        <v>290</v>
      </c>
      <c r="K106" s="25">
        <v>20000</v>
      </c>
      <c r="Z106" t="str">
        <f>'Respect vie'!O103</f>
        <v>Iran (Islamic Republic of)</v>
      </c>
    </row>
    <row r="107" spans="1:26" ht="12.75">
      <c r="A107" s="12" t="str">
        <f>'Respect vie'!A105</f>
        <v>Irlande</v>
      </c>
      <c r="F107" s="25">
        <v>601027</v>
      </c>
      <c r="K107" s="25">
        <v>50142</v>
      </c>
      <c r="Z107" t="str">
        <f>'Respect vie'!O104</f>
        <v>Iraq</v>
      </c>
    </row>
    <row r="108" spans="1:26" ht="12.75">
      <c r="A108" s="12" t="str">
        <f>'Respect vie'!A106</f>
        <v>Islande</v>
      </c>
      <c r="Z108" t="str">
        <f>'Respect vie'!O105</f>
        <v>Ireland</v>
      </c>
    </row>
    <row r="109" spans="1:26" ht="12.75">
      <c r="A109" s="12" t="str">
        <f>'Respect vie'!A107</f>
        <v>Israël</v>
      </c>
      <c r="Z109" t="str">
        <f>'Respect vie'!O106</f>
        <v>Iceland</v>
      </c>
    </row>
    <row r="110" spans="1:26" ht="12.75">
      <c r="A110" s="12" t="str">
        <f>'Respect vie'!A108</f>
        <v>Italie</v>
      </c>
      <c r="L110" s="25">
        <v>107</v>
      </c>
      <c r="Q110" s="25">
        <v>94</v>
      </c>
      <c r="Z110" t="str">
        <f>'Respect vie'!O107</f>
        <v>Israel</v>
      </c>
    </row>
    <row r="111" spans="1:26" ht="12.75">
      <c r="A111" s="12" t="str">
        <f>'Respect vie'!A109</f>
        <v>Jamaïque</v>
      </c>
      <c r="Z111" t="str">
        <f>'Respect vie'!O108</f>
        <v>Italy</v>
      </c>
    </row>
    <row r="112" spans="1:26" ht="12.75">
      <c r="A112" s="12" t="str">
        <f>'Respect vie'!A110</f>
        <v>Japon</v>
      </c>
      <c r="Z112" t="str">
        <f>'Respect vie'!O109</f>
        <v>Jamaica</v>
      </c>
    </row>
    <row r="113" spans="1:26" ht="12.75">
      <c r="A113" s="12" t="str">
        <f>'Respect vie'!A111</f>
        <v>Jordanie</v>
      </c>
      <c r="Z113" t="str">
        <f>'Respect vie'!O110</f>
        <v>Japan</v>
      </c>
    </row>
    <row r="114" spans="1:26" ht="12.75">
      <c r="A114" s="12" t="str">
        <f>'Respect vie'!A112</f>
        <v>Kazakhstan</v>
      </c>
      <c r="Z114" t="str">
        <f>'Respect vie'!O111</f>
        <v>Jordan</v>
      </c>
    </row>
    <row r="115" spans="1:26" ht="12.75">
      <c r="A115" s="12" t="str">
        <f>'Respect vie'!A113</f>
        <v>Kenya</v>
      </c>
      <c r="Z115" t="str">
        <f>'Respect vie'!O112</f>
        <v>Kazakhstan</v>
      </c>
    </row>
    <row r="116" spans="1:26" ht="12.75">
      <c r="A116" s="12" t="str">
        <f>'Respect vie'!A114</f>
        <v>Kirghizistan</v>
      </c>
      <c r="Z116" t="str">
        <f>'Respect vie'!O113</f>
        <v>Kenya</v>
      </c>
    </row>
    <row r="117" spans="1:26" ht="12.75">
      <c r="A117" s="12" t="str">
        <f>'Respect vie'!A115</f>
        <v>Kiribati</v>
      </c>
      <c r="Z117" t="str">
        <f>'Respect vie'!O114</f>
        <v>Kyrgyzstan</v>
      </c>
    </row>
    <row r="118" spans="1:26" ht="12.75">
      <c r="A118" s="12" t="str">
        <f>'Respect vie'!A116</f>
        <v>Kosovo</v>
      </c>
      <c r="Z118" t="str">
        <f>'Respect vie'!O115</f>
        <v>Kiribati</v>
      </c>
    </row>
    <row r="119" spans="1:26" ht="12.75">
      <c r="A119" s="12" t="str">
        <f>'Respect vie'!A117</f>
        <v>Koweït</v>
      </c>
      <c r="Z119" t="str">
        <f>'Respect vie'!O116</f>
        <v>Kosovo</v>
      </c>
    </row>
    <row r="120" spans="1:26" ht="12.75">
      <c r="A120" s="12" t="str">
        <f>'Respect vie'!A118</f>
        <v>Laos (République démocratique populaire)</v>
      </c>
      <c r="K120" s="25">
        <v>26349</v>
      </c>
      <c r="Z120" t="str">
        <f>'Respect vie'!O117</f>
        <v>Kuwait</v>
      </c>
    </row>
    <row r="121" spans="1:26" ht="12.75">
      <c r="A121" s="12" t="str">
        <f>'Respect vie'!A119</f>
        <v>Lesotho</v>
      </c>
      <c r="M121" s="25">
        <v>100000</v>
      </c>
      <c r="Z121" t="str">
        <f>'Respect vie'!O118</f>
        <v>Lao People's Democratic Republic</v>
      </c>
    </row>
    <row r="122" spans="1:26" ht="12.75">
      <c r="A122" s="12" t="str">
        <f>'Respect vie'!A120</f>
        <v>Lettonie</v>
      </c>
      <c r="Z122" t="str">
        <f>'Respect vie'!O119</f>
        <v>Lesotho</v>
      </c>
    </row>
    <row r="123" spans="1:26" ht="12.75">
      <c r="A123" s="12" t="str">
        <f>'Respect vie'!A121</f>
        <v>Liban</v>
      </c>
      <c r="Z123" t="str">
        <f>'Respect vie'!O120</f>
        <v>Latvia</v>
      </c>
    </row>
    <row r="124" spans="1:26" ht="12.75">
      <c r="A124" s="12" t="str">
        <f>'Respect vie'!A122</f>
        <v>Libéria</v>
      </c>
      <c r="L124" s="25">
        <v>885</v>
      </c>
      <c r="N124" s="25">
        <v>6074</v>
      </c>
      <c r="Q124" s="25">
        <v>2612</v>
      </c>
      <c r="V124" s="25">
        <v>3668</v>
      </c>
      <c r="Z124" t="str">
        <f>'Respect vie'!O121</f>
        <v>Lebanon</v>
      </c>
    </row>
    <row r="125" spans="1:26" ht="12.75">
      <c r="A125" s="12" t="str">
        <f>'Respect vie'!A123</f>
        <v>Libye (ex-Jamahiriya arabe libyenne)</v>
      </c>
      <c r="Z125" t="str">
        <f>'Respect vie'!O122</f>
        <v>Liberia</v>
      </c>
    </row>
    <row r="126" spans="1:26" ht="12.75">
      <c r="A126" s="12" t="str">
        <f>'Respect vie'!A124</f>
        <v>Liechtenstein</v>
      </c>
      <c r="Z126" t="str">
        <f>'Respect vie'!O123</f>
        <v>Libyan Arab Jamahiriya</v>
      </c>
    </row>
    <row r="127" spans="1:26" ht="12.75">
      <c r="A127" s="12" t="str">
        <f>'Respect vie'!A125</f>
        <v>Lituanie</v>
      </c>
      <c r="Z127" t="str">
        <f>'Respect vie'!O124</f>
        <v>Liechtenstein</v>
      </c>
    </row>
    <row r="128" spans="1:26" ht="12.75">
      <c r="A128" s="12" t="str">
        <f>'Respect vie'!A126</f>
        <v>Luxembourg</v>
      </c>
      <c r="Z128" t="str">
        <f>'Respect vie'!O125</f>
        <v>Lithuania</v>
      </c>
    </row>
    <row r="129" spans="1:26" ht="15.75">
      <c r="A129" s="12" t="str">
        <f>'Respect vie'!A127</f>
        <v>Macao région administrative spéciale de Chine</v>
      </c>
      <c r="Z129" t="str">
        <f>'Respect vie'!O126</f>
        <v>Luxembourg</v>
      </c>
    </row>
    <row r="130" spans="1:26" ht="12.75">
      <c r="A130" s="12" t="str">
        <f>'Respect vie'!A128</f>
        <v>Macédoine (Ex-République yougoslave de)</v>
      </c>
      <c r="B130" s="12"/>
      <c r="Z130" t="str">
        <f>'Respect vie'!O127</f>
        <v>Macao (China, Special Administrative Region)</v>
      </c>
    </row>
    <row r="131" spans="1:26" ht="12.75">
      <c r="A131" s="12" t="str">
        <f>'Respect vie'!A129</f>
        <v>Madagascar</v>
      </c>
      <c r="B131" s="12"/>
      <c r="Z131" t="str">
        <f>'Respect vie'!O128</f>
        <v>Macedonia (The former Yugoslav Republic of)</v>
      </c>
    </row>
    <row r="132" spans="1:26" ht="12.75">
      <c r="A132" s="12" t="str">
        <f>'Respect vie'!A130</f>
        <v>Malaisie</v>
      </c>
      <c r="B132" s="12"/>
      <c r="Z132" t="str">
        <f>'Respect vie'!O129</f>
        <v>Madagascar</v>
      </c>
    </row>
    <row r="133" spans="1:26" ht="12.75">
      <c r="A133" s="12" t="str">
        <f>'Respect vie'!A131</f>
        <v>Malawi</v>
      </c>
      <c r="B133" s="12"/>
      <c r="Z133" t="str">
        <f>'Respect vie'!O130</f>
        <v>Malaysia</v>
      </c>
    </row>
    <row r="134" spans="1:26" ht="12.75">
      <c r="A134" s="12" t="str">
        <f>'Respect vie'!A132</f>
        <v>Maldives</v>
      </c>
      <c r="B134" s="12"/>
      <c r="Z134" t="str">
        <f>'Respect vie'!O131</f>
        <v>Malawi</v>
      </c>
    </row>
    <row r="135" spans="1:26" ht="12.75">
      <c r="A135" s="12" t="str">
        <f>'Respect vie'!A133</f>
        <v>Mali</v>
      </c>
      <c r="B135" s="12"/>
      <c r="Z135" t="str">
        <f>'Respect vie'!O132</f>
        <v>Maldives</v>
      </c>
    </row>
    <row r="136" spans="1:26" ht="12.75">
      <c r="A136" s="12" t="str">
        <f>'Respect vie'!A134</f>
        <v>Malte</v>
      </c>
      <c r="B136" s="12"/>
      <c r="Z136" t="str">
        <f>'Respect vie'!O133</f>
        <v>Mali</v>
      </c>
    </row>
    <row r="137" spans="1:26" ht="12.75">
      <c r="A137" s="12" t="str">
        <f>'Respect vie'!A135</f>
        <v>Maroc</v>
      </c>
      <c r="B137" s="12"/>
      <c r="Z137" t="str">
        <f>'Respect vie'!O134</f>
        <v>Malta</v>
      </c>
    </row>
    <row r="138" spans="1:26" ht="12.75">
      <c r="A138" s="12" t="str">
        <f>'Respect vie'!A136</f>
        <v>Martinique (France)</v>
      </c>
      <c r="B138" s="12"/>
      <c r="Z138" t="str">
        <f>'Respect vie'!O135</f>
        <v>Morocco</v>
      </c>
    </row>
    <row r="139" spans="1:26" ht="12.75">
      <c r="A139" s="12" t="str">
        <f>'Respect vie'!A137</f>
        <v>Maurice (îles)</v>
      </c>
      <c r="B139" s="12"/>
      <c r="Z139" t="str">
        <f>'Respect vie'!O136</f>
        <v>Martinique</v>
      </c>
    </row>
    <row r="140" spans="1:26" ht="12.75">
      <c r="A140" s="12" t="str">
        <f>'Respect vie'!A138</f>
        <v>Mauritanie</v>
      </c>
      <c r="B140" s="12"/>
      <c r="Z140" t="str">
        <f>'Respect vie'!O137</f>
        <v>Mauritius</v>
      </c>
    </row>
    <row r="141" spans="1:26" ht="12.75">
      <c r="A141" s="12" t="str">
        <f>'Respect vie'!A139</f>
        <v>Mexique</v>
      </c>
      <c r="B141" s="12"/>
      <c r="Z141" t="str">
        <f>'Respect vie'!O138</f>
        <v>Mauritania</v>
      </c>
    </row>
    <row r="142" spans="1:26" ht="12.75">
      <c r="A142" s="12" t="str">
        <f>'Respect vie'!A140</f>
        <v>Micronésie (États fédérés de)</v>
      </c>
      <c r="B142" s="12"/>
      <c r="F142" s="25">
        <v>500000</v>
      </c>
      <c r="Z142" t="str">
        <f>'Respect vie'!O139</f>
        <v>Mexico</v>
      </c>
    </row>
    <row r="143" spans="1:26" ht="12.75">
      <c r="A143" s="12" t="str">
        <f>'Respect vie'!A141</f>
        <v>Moldavie (République de)</v>
      </c>
      <c r="B143" s="12"/>
      <c r="Z143" t="str">
        <f>'Respect vie'!O140</f>
        <v>Micronesia, Federated States of</v>
      </c>
    </row>
    <row r="144" spans="1:26" ht="12.75">
      <c r="A144" s="12" t="str">
        <f>'Respect vie'!A142</f>
        <v>Monaco</v>
      </c>
      <c r="B144" s="12"/>
      <c r="Z144" t="str">
        <f>'Respect vie'!O141</f>
        <v>Moldova (Republic of )</v>
      </c>
    </row>
    <row r="145" spans="1:26" ht="12.75">
      <c r="A145" s="12" t="str">
        <f>'Respect vie'!A143</f>
        <v>Mongolie</v>
      </c>
      <c r="B145" s="12"/>
      <c r="Z145" t="str">
        <f>'Respect vie'!O142</f>
        <v>Monaco</v>
      </c>
    </row>
    <row r="146" spans="1:26" ht="12.75">
      <c r="A146" s="12" t="str">
        <f>'Respect vie'!A144</f>
        <v>Monténégro (le)</v>
      </c>
      <c r="B146" s="12"/>
      <c r="Z146" t="str">
        <f>'Respect vie'!O143</f>
        <v>Mongolia</v>
      </c>
    </row>
    <row r="147" spans="1:26" ht="12.75">
      <c r="A147" s="12" t="str">
        <f>'Respect vie'!A145</f>
        <v>Montserrat</v>
      </c>
      <c r="B147" s="12"/>
      <c r="Z147" t="str">
        <f>'Respect vie'!O144</f>
        <v>Montenegro</v>
      </c>
    </row>
    <row r="148" spans="1:26" ht="12.75">
      <c r="A148" s="12" t="str">
        <f>'Respect vie'!A146</f>
        <v>Mozambique</v>
      </c>
      <c r="B148" s="12"/>
      <c r="Z148" t="str">
        <f>'Respect vie'!O145</f>
        <v>Montserrat</v>
      </c>
    </row>
    <row r="149" spans="1:26" ht="12.75">
      <c r="A149" s="12" t="str">
        <f>'Respect vie'!A147</f>
        <v>Myanmar (Ex-Birmanie)</v>
      </c>
      <c r="B149" s="12"/>
      <c r="Z149" t="str">
        <f>'Respect vie'!O146</f>
        <v>Mozambique</v>
      </c>
    </row>
    <row r="150" spans="1:26" ht="12.75">
      <c r="A150" s="12" t="str">
        <f>'Respect vie'!A148</f>
        <v>Namibie</v>
      </c>
      <c r="B150" s="12"/>
      <c r="Z150" t="str">
        <f>'Respect vie'!O147</f>
        <v>Myanmar</v>
      </c>
    </row>
    <row r="151" spans="1:26" ht="12.75">
      <c r="A151" s="12" t="str">
        <f>'Respect vie'!A149</f>
        <v>Nauru</v>
      </c>
      <c r="B151" s="12"/>
      <c r="Z151" t="str">
        <f>'Respect vie'!O148</f>
        <v>Namibia</v>
      </c>
    </row>
    <row r="152" spans="1:26" ht="12.75">
      <c r="A152" s="12" t="str">
        <f>'Respect vie'!A150</f>
        <v>Népal</v>
      </c>
      <c r="Z152" t="str">
        <f>'Respect vie'!O149</f>
        <v>Nauru</v>
      </c>
    </row>
    <row r="153" spans="1:26" ht="12.75">
      <c r="A153" s="12" t="str">
        <f>'Respect vie'!A151</f>
        <v>Nicaragua</v>
      </c>
      <c r="Z153" t="str">
        <f>'Respect vie'!O150</f>
        <v>Nepal</v>
      </c>
    </row>
    <row r="154" spans="1:26" ht="12.75">
      <c r="A154" s="12" t="str">
        <f>'Respect vie'!A152</f>
        <v>Niger</v>
      </c>
      <c r="Z154" t="str">
        <f>'Respect vie'!O151</f>
        <v>Nicaragua</v>
      </c>
    </row>
    <row r="155" spans="1:26" ht="12.75">
      <c r="A155" s="12" t="str">
        <f>'Respect vie'!A153</f>
        <v>Nigéria</v>
      </c>
      <c r="Z155" t="str">
        <f>'Respect vie'!O152</f>
        <v>Niger</v>
      </c>
    </row>
    <row r="156" spans="1:26" ht="12.75">
      <c r="A156" s="12" t="str">
        <f>'Respect vie'!A154</f>
        <v>Nioué</v>
      </c>
      <c r="Z156" t="str">
        <f>'Respect vie'!O153</f>
        <v>Nigeria</v>
      </c>
    </row>
    <row r="157" spans="1:26" ht="12.75">
      <c r="A157" s="12" t="str">
        <f>'Respect vie'!A155</f>
        <v>Norvège</v>
      </c>
      <c r="Z157" t="str">
        <f>'Respect vie'!O154</f>
        <v>Niue</v>
      </c>
    </row>
    <row r="158" spans="1:26" ht="12.75">
      <c r="A158" s="12" t="str">
        <f>'Respect vie'!A156</f>
        <v>Nouvelle-Calédonie (France)</v>
      </c>
      <c r="Z158" t="str">
        <f>'Respect vie'!O155</f>
        <v>Norway</v>
      </c>
    </row>
    <row r="159" spans="1:26" ht="12.75">
      <c r="A159" s="12" t="str">
        <f>'Respect vie'!A157</f>
        <v>Nouvelle-Zélande</v>
      </c>
      <c r="Z159" t="str">
        <f>'Respect vie'!O156</f>
        <v>New Caledonia</v>
      </c>
    </row>
    <row r="160" spans="1:26" ht="12.75">
      <c r="A160" s="12" t="str">
        <f>'Respect vie'!A158</f>
        <v>Oman</v>
      </c>
      <c r="Z160" t="str">
        <f>'Respect vie'!O157</f>
        <v>New Zealand</v>
      </c>
    </row>
    <row r="161" spans="1:26" ht="12.75">
      <c r="A161" s="12" t="str">
        <f>'Respect vie'!A159</f>
        <v>Ouganda</v>
      </c>
      <c r="Z161" t="str">
        <f>'Respect vie'!O158</f>
        <v>Oman</v>
      </c>
    </row>
    <row r="162" spans="1:26" ht="12.75">
      <c r="A162" s="12" t="str">
        <f>'Respect vie'!A160</f>
        <v>Ouzbékistan</v>
      </c>
      <c r="Z162" t="str">
        <f>'Respect vie'!O159</f>
        <v>Uganda</v>
      </c>
    </row>
    <row r="163" spans="1:26" ht="12.75">
      <c r="A163" s="12" t="str">
        <f>'Respect vie'!A161</f>
        <v>Pakistan</v>
      </c>
      <c r="O163" s="25">
        <v>180</v>
      </c>
      <c r="Z163" t="str">
        <f>'Respect vie'!O160</f>
        <v>Uzbekistan</v>
      </c>
    </row>
    <row r="164" spans="1:26" ht="12.75">
      <c r="A164" s="12" t="str">
        <f>'Respect vie'!A162</f>
        <v>Palaos</v>
      </c>
      <c r="Z164" t="str">
        <f>'Respect vie'!O161</f>
        <v>Pakistan</v>
      </c>
    </row>
    <row r="165" spans="1:26" ht="12.75">
      <c r="A165" s="12" t="str">
        <f>'Respect vie'!A163</f>
        <v>Palestine (Territoire palestinien occupé)</v>
      </c>
      <c r="Z165" t="str">
        <f>'Respect vie'!O162</f>
        <v>Palau</v>
      </c>
    </row>
    <row r="166" spans="1:26" ht="12.75">
      <c r="A166" s="12" t="str">
        <f>'Respect vie'!A164</f>
        <v>Panama</v>
      </c>
      <c r="B166" s="12"/>
      <c r="L166" s="25">
        <v>962</v>
      </c>
      <c r="N166" s="25">
        <v>762</v>
      </c>
      <c r="Z166" t="str">
        <f>'Respect vie'!O163</f>
        <v>Palestinian (Occupied Territory)</v>
      </c>
    </row>
    <row r="167" spans="1:26" ht="12.75">
      <c r="A167" s="12" t="str">
        <f>'Respect vie'!A165</f>
        <v>Papouasie-Nouvelle-Guinée</v>
      </c>
      <c r="B167" s="12"/>
      <c r="Z167" t="str">
        <f>'Respect vie'!O164</f>
        <v>Panama</v>
      </c>
    </row>
    <row r="168" spans="1:26" ht="12.75">
      <c r="A168" s="12" t="str">
        <f>'Respect vie'!A166</f>
        <v>Paraguay</v>
      </c>
      <c r="B168" s="12"/>
      <c r="Z168" t="str">
        <f>'Respect vie'!O165</f>
        <v>Papua New Guinea</v>
      </c>
    </row>
    <row r="169" spans="1:26" ht="12.75">
      <c r="A169" s="12" t="str">
        <f>'Respect vie'!A167</f>
        <v>Pays-Bas (hollande)</v>
      </c>
      <c r="B169" s="12"/>
      <c r="Z169" t="str">
        <f>'Respect vie'!O166</f>
        <v>Paraguay</v>
      </c>
    </row>
    <row r="170" spans="1:26" ht="12.75">
      <c r="A170" s="12" t="str">
        <f>'Respect vie'!A168</f>
        <v>Pérou</v>
      </c>
      <c r="B170" s="12"/>
      <c r="Z170" t="str">
        <f>'Respect vie'!O167</f>
        <v>Netherlands</v>
      </c>
    </row>
    <row r="171" spans="1:26" ht="12.75">
      <c r="A171" s="12" t="str">
        <f>'Respect vie'!A169</f>
        <v>Philippines</v>
      </c>
      <c r="B171" s="12"/>
      <c r="Z171" t="str">
        <f>'Respect vie'!O168</f>
        <v>Peru</v>
      </c>
    </row>
    <row r="172" spans="1:26" ht="12.75">
      <c r="A172" s="12" t="str">
        <f>'Respect vie'!A170</f>
        <v>Pologne</v>
      </c>
      <c r="B172" s="12"/>
      <c r="Z172" t="str">
        <f>'Respect vie'!O169</f>
        <v>Philippines</v>
      </c>
    </row>
    <row r="173" spans="1:26" ht="12.75">
      <c r="A173" s="12" t="str">
        <f>'Respect vie'!A171</f>
        <v>Polynésie française (France)</v>
      </c>
      <c r="B173" s="12"/>
      <c r="Z173" t="str">
        <f>'Respect vie'!O170</f>
        <v>Poland</v>
      </c>
    </row>
    <row r="174" spans="1:26" ht="12.75">
      <c r="A174" s="12" t="str">
        <f>'Respect vie'!A172</f>
        <v>Portugal</v>
      </c>
      <c r="B174" s="12"/>
      <c r="Z174" t="str">
        <f>'Respect vie'!O171</f>
        <v>French Polynesia</v>
      </c>
    </row>
    <row r="175" spans="1:26" ht="12.75">
      <c r="A175" s="12" t="str">
        <f>'Respect vie'!A173</f>
        <v>Porto Rico</v>
      </c>
      <c r="B175" s="12"/>
      <c r="Z175" t="str">
        <f>'Respect vie'!O172</f>
        <v>Portugal</v>
      </c>
    </row>
    <row r="176" spans="1:26" ht="12.75">
      <c r="A176" s="12" t="str">
        <f>'Respect vie'!A174</f>
        <v>Qatar</v>
      </c>
      <c r="B176" s="12"/>
      <c r="Z176" t="str">
        <f>'Respect vie'!O173</f>
        <v>Puerto Rico</v>
      </c>
    </row>
    <row r="177" spans="1:26" ht="12.75">
      <c r="A177" s="12" t="str">
        <f>'Respect vie'!A175</f>
        <v>République centrafricaine (Centrafrique)</v>
      </c>
      <c r="B177" s="12"/>
      <c r="Z177" t="str">
        <f>'Respect vie'!O174</f>
        <v>Qatar</v>
      </c>
    </row>
    <row r="178" spans="1:26" ht="12.75">
      <c r="A178" s="12" t="str">
        <f>'Respect vie'!A176</f>
        <v>Congo (République démocratique du)</v>
      </c>
      <c r="B178" s="12"/>
      <c r="Z178" t="str">
        <f>'Respect vie'!O175</f>
        <v>Central African Republic</v>
      </c>
    </row>
    <row r="179" spans="1:26" ht="12.75">
      <c r="A179" s="12" t="str">
        <f>'Respect vie'!A177</f>
        <v>République dominicaine</v>
      </c>
      <c r="B179" s="12"/>
      <c r="S179" s="25">
        <v>3050000</v>
      </c>
      <c r="Z179" t="str">
        <f>'Respect vie'!O176</f>
        <v>Congo (Democratic Republic of the)</v>
      </c>
    </row>
    <row r="180" spans="1:26" ht="12.75">
      <c r="A180" s="12" t="str">
        <f>'Respect vie'!A178</f>
        <v>République tchèque</v>
      </c>
      <c r="B180" s="12"/>
      <c r="Z180" t="str">
        <f>'Respect vie'!O177</f>
        <v>Dominican Republic</v>
      </c>
    </row>
    <row r="181" spans="1:26" ht="12.75">
      <c r="A181" s="12" t="str">
        <f>'Respect vie'!A179</f>
        <v>Réunion</v>
      </c>
      <c r="B181" s="12"/>
      <c r="Z181" t="str">
        <f>'Respect vie'!O178</f>
        <v>Czech Republic</v>
      </c>
    </row>
    <row r="182" spans="1:26" ht="12.75">
      <c r="A182" s="12" t="str">
        <f>'Respect vie'!A180</f>
        <v>Roumanie</v>
      </c>
      <c r="B182" s="12"/>
      <c r="Z182" t="str">
        <f>'Respect vie'!O179</f>
        <v>Reunion</v>
      </c>
    </row>
    <row r="183" spans="1:26" ht="15.75">
      <c r="A183" s="12" t="str">
        <f>'Respect vie'!A181</f>
        <v>Royaume-Uni de Grande-Bretagne et d'Irlande du Nord (Engleterre)</v>
      </c>
      <c r="B183" s="12"/>
      <c r="Z183" t="str">
        <f>'Respect vie'!O180</f>
        <v>Romania</v>
      </c>
    </row>
    <row r="184" spans="1:26" ht="12.75">
      <c r="A184" s="12" t="str">
        <f>'Respect vie'!A182</f>
        <v>Russie (Fédération de )</v>
      </c>
      <c r="B184" s="12"/>
      <c r="Z184" t="str">
        <f>'Respect vie'!O181</f>
        <v>United Kingdom and Northern Ireland</v>
      </c>
    </row>
    <row r="185" spans="1:26" ht="12.75">
      <c r="A185" s="12" t="str">
        <f>'Respect vie'!A183</f>
        <v>Rwanda</v>
      </c>
      <c r="B185" s="12"/>
      <c r="R185" s="25">
        <v>6982000</v>
      </c>
      <c r="Z185" t="str">
        <f>'Respect vie'!O182</f>
        <v>Russian Federation</v>
      </c>
    </row>
    <row r="186" spans="1:26" ht="12.75">
      <c r="A186" s="12" t="str">
        <f>'Respect vie'!A184</f>
        <v>Sahara occidental</v>
      </c>
      <c r="B186" s="12"/>
      <c r="S186" s="25">
        <v>500000</v>
      </c>
      <c r="Z186" t="str">
        <f>'Respect vie'!O183</f>
        <v>Rwanda</v>
      </c>
    </row>
    <row r="187" spans="1:26" ht="15.75">
      <c r="A187" s="12" t="str">
        <f>'Respect vie'!A185</f>
        <v>Saint-Christophe-et-Niévès (Saint-Kitts-et-Nevis)</v>
      </c>
      <c r="B187" s="12"/>
      <c r="Z187" t="str">
        <f>'Respect vie'!O184</f>
        <v>Western Sahara</v>
      </c>
    </row>
    <row r="188" spans="1:26" ht="12.75">
      <c r="A188" s="12" t="str">
        <f>'Respect vie'!A186</f>
        <v>Saint-Marin</v>
      </c>
      <c r="B188" s="12"/>
      <c r="Z188" t="str">
        <f>'Respect vie'!O185</f>
        <v>Saint Kitts and Nevis</v>
      </c>
    </row>
    <row r="189" spans="1:26" ht="12.75">
      <c r="A189" s="12" t="str">
        <f>'Respect vie'!A187</f>
        <v>Saint-Pierre-et-Miquelon</v>
      </c>
      <c r="B189"/>
      <c r="Z189" t="str">
        <f>'Respect vie'!O186</f>
        <v>Saint-Martin (Sint Maarten)</v>
      </c>
    </row>
    <row r="190" spans="1:26" ht="12.75">
      <c r="A190" s="12" t="str">
        <f>'Respect vie'!A188</f>
        <v>Saint-Vincent-et-les Grenadines</v>
      </c>
      <c r="Z190" t="str">
        <f>'Respect vie'!O187</f>
        <v>Saint Pierre and Miquelon</v>
      </c>
    </row>
    <row r="191" spans="1:26" ht="12.75">
      <c r="A191" s="12" t="str">
        <f>'Respect vie'!A189</f>
        <v>Sainte-Hélène (Royaume-Uni)</v>
      </c>
      <c r="Z191" t="str">
        <f>'Respect vie'!O188</f>
        <v>Saint Vincent and the Grenadines</v>
      </c>
    </row>
    <row r="192" spans="1:26" ht="12.75">
      <c r="A192" s="12" t="str">
        <f>'Respect vie'!A190</f>
        <v>Sainte-Lucie</v>
      </c>
      <c r="Z192" t="str">
        <f>'Respect vie'!O189</f>
        <v>Saint Helena</v>
      </c>
    </row>
    <row r="193" spans="1:26" ht="12.75">
      <c r="A193" s="12" t="str">
        <f>'Respect vie'!A191</f>
        <v>Salvador (El )</v>
      </c>
      <c r="Z193" t="str">
        <f>'Respect vie'!O190</f>
        <v>Saint Lucia</v>
      </c>
    </row>
    <row r="194" spans="1:26" ht="12.75">
      <c r="A194" s="12" t="str">
        <f>'Respect vie'!A63</f>
        <v>Émirats arabes unis</v>
      </c>
      <c r="Z194" t="str">
        <f>'Respect vie'!O191</f>
        <v>El Salvador</v>
      </c>
    </row>
    <row r="195" spans="1:26" ht="12.75">
      <c r="A195" s="12" t="str">
        <f>'Respect vie'!A192</f>
        <v>Samoa</v>
      </c>
      <c r="Z195" t="str">
        <f>'Respect vie'!O192</f>
        <v>Samoa</v>
      </c>
    </row>
    <row r="196" spans="1:26" ht="12.75">
      <c r="A196" s="12" t="str">
        <f>'Respect vie'!A193</f>
        <v>Sao Tomé-et-Principe</v>
      </c>
      <c r="Z196" t="str">
        <f>'Respect vie'!O193</f>
        <v>Sao Tome and Principe</v>
      </c>
    </row>
    <row r="197" spans="1:26" ht="12.75">
      <c r="A197" s="12" t="str">
        <f>'Respect vie'!A194</f>
        <v>Sénégal</v>
      </c>
      <c r="Z197" t="str">
        <f>'Respect vie'!O194</f>
        <v>Senegal</v>
      </c>
    </row>
    <row r="198" spans="1:26" ht="12.75">
      <c r="A198" s="12" t="str">
        <f>'Respect vie'!A195</f>
        <v>Serbie</v>
      </c>
      <c r="Z198" t="str">
        <f>'Respect vie'!O195</f>
        <v>Serbia</v>
      </c>
    </row>
    <row r="199" spans="1:26" ht="12.75">
      <c r="A199" s="12" t="str">
        <f>'Respect vie'!A196</f>
        <v>Seychelles</v>
      </c>
      <c r="Z199" t="str">
        <f>'Respect vie'!O196</f>
        <v>Seychelles</v>
      </c>
    </row>
    <row r="200" spans="1:26" ht="12.75">
      <c r="A200" s="12" t="str">
        <f>'Respect vie'!A197</f>
        <v>Sierra Leone</v>
      </c>
      <c r="Z200" t="str">
        <f>'Respect vie'!O197</f>
        <v>Sierra Leone</v>
      </c>
    </row>
    <row r="201" spans="1:26" ht="12.75">
      <c r="A201" s="12" t="str">
        <f>'Respect vie'!A198</f>
        <v>Singapour</v>
      </c>
      <c r="Z201" t="str">
        <f>'Respect vie'!O198</f>
        <v>Singapore</v>
      </c>
    </row>
    <row r="202" spans="1:26" ht="12.75">
      <c r="A202" s="12" t="str">
        <f>'Respect vie'!A199</f>
        <v>Slovaquie</v>
      </c>
      <c r="Z202" t="str">
        <f>'Respect vie'!O199</f>
        <v>Slovakia</v>
      </c>
    </row>
    <row r="203" spans="1:26" ht="12.75">
      <c r="A203" s="12" t="str">
        <f>'Respect vie'!A200</f>
        <v>Slovénie</v>
      </c>
      <c r="Z203" t="str">
        <f>'Respect vie'!O200</f>
        <v>Slovenia</v>
      </c>
    </row>
    <row r="204" spans="1:26" ht="12.75">
      <c r="A204" s="12" t="str">
        <f>'Respect vie'!A201</f>
        <v>Somalie</v>
      </c>
      <c r="Z204" t="str">
        <f>'Respect vie'!O201</f>
        <v>Somalia</v>
      </c>
    </row>
    <row r="205" spans="1:26" ht="12.75">
      <c r="A205" s="12" t="str">
        <f>'Respect vie'!A202</f>
        <v>Soudan (du Nord)</v>
      </c>
      <c r="T205" s="25">
        <v>1178416</v>
      </c>
      <c r="Z205" t="str">
        <f>'Respect vie'!O202</f>
        <v>Sudan (North)</v>
      </c>
    </row>
    <row r="206" spans="1:26" ht="12.75">
      <c r="A206" s="12" t="str">
        <f>'Respect vie'!A203</f>
        <v>Soudan du Sud</v>
      </c>
      <c r="T206" s="25">
        <v>1178416</v>
      </c>
      <c r="Z206" t="str">
        <f>'Respect vie'!O203</f>
        <v>South Soudan</v>
      </c>
    </row>
    <row r="207" spans="1:26" ht="12.75">
      <c r="A207" s="12" t="str">
        <f>'Respect vie'!A204</f>
        <v>Sri Lanka</v>
      </c>
      <c r="U207" s="25">
        <v>80342</v>
      </c>
      <c r="Z207" t="str">
        <f>'Respect vie'!O204</f>
        <v>Sri Lanka</v>
      </c>
    </row>
    <row r="208" spans="1:26" ht="12.75">
      <c r="A208" s="12" t="str">
        <f>'Respect vie'!A205</f>
        <v>Suède</v>
      </c>
      <c r="Z208" t="str">
        <f>'Respect vie'!O205</f>
        <v>Sweden</v>
      </c>
    </row>
    <row r="209" spans="1:26" ht="12.75">
      <c r="A209" s="12" t="str">
        <f>'Respect vie'!A206</f>
        <v>Suisse</v>
      </c>
      <c r="Z209" t="str">
        <f>'Respect vie'!O206</f>
        <v>Switzerland</v>
      </c>
    </row>
    <row r="210" spans="1:26" ht="12.75">
      <c r="A210" s="12" t="str">
        <f>'Respect vie'!A207</f>
        <v>Suriname</v>
      </c>
      <c r="Z210" t="str">
        <f>'Respect vie'!O207</f>
        <v>Suriname</v>
      </c>
    </row>
    <row r="211" spans="1:26" ht="12.75">
      <c r="A211" s="12" t="str">
        <f>'Respect vie'!A208</f>
        <v>Swaziland</v>
      </c>
      <c r="B211"/>
      <c r="V211" s="25">
        <v>8358</v>
      </c>
      <c r="Z211" t="str">
        <f>'Respect vie'!O208</f>
        <v>Swaziland</v>
      </c>
    </row>
    <row r="212" spans="1:26" ht="12.75">
      <c r="A212" s="12" t="str">
        <f>'Respect vie'!A209</f>
        <v>Syrie (République arabe syrienne)</v>
      </c>
      <c r="Z212" t="str">
        <f>'Respect vie'!O209</f>
        <v>Syrian Arab Republic</v>
      </c>
    </row>
    <row r="213" spans="1:26" ht="12.75">
      <c r="A213" s="12" t="str">
        <f>'Respect vie'!A210</f>
        <v>Tadjikistan</v>
      </c>
      <c r="Z213" t="str">
        <f>'Respect vie'!O210</f>
        <v>Tajikistan</v>
      </c>
    </row>
    <row r="214" spans="1:26" ht="12.75">
      <c r="A214" s="12" t="str">
        <f>'Respect vie'!A211</f>
        <v>Taïwan</v>
      </c>
      <c r="Z214" t="str">
        <f>'Respect vie'!O211</f>
        <v>Taiwan</v>
      </c>
    </row>
    <row r="215" spans="1:26" ht="12.75">
      <c r="A215" s="12" t="str">
        <f>'Respect vie'!A212</f>
        <v>Tanzanie (République-Unie de)</v>
      </c>
      <c r="Z215" t="str">
        <f>'Respect vie'!O212</f>
        <v>Tanzania (United Republic of )</v>
      </c>
    </row>
    <row r="216" spans="1:26" ht="12.75">
      <c r="A216" s="12" t="str">
        <f>'Respect vie'!A213</f>
        <v>Tchad</v>
      </c>
      <c r="Z216" t="str">
        <f>'Respect vie'!O213</f>
        <v>Chad</v>
      </c>
    </row>
    <row r="217" spans="1:26" ht="12.75">
      <c r="A217" s="12" t="str">
        <f>'Respect vie'!A214</f>
        <v>Thaïlande</v>
      </c>
      <c r="Z217" t="str">
        <f>'Respect vie'!O214</f>
        <v>Thailand</v>
      </c>
    </row>
    <row r="218" spans="1:26" ht="12.75">
      <c r="A218" s="12" t="str">
        <f>'Respect vie'!A215</f>
        <v>Timor-orientale (leste)</v>
      </c>
      <c r="J218" s="25">
        <v>102800</v>
      </c>
      <c r="Z218" t="str">
        <f>'Respect vie'!O215</f>
        <v>Timor-Leste (East)</v>
      </c>
    </row>
    <row r="219" spans="1:26" ht="12.75">
      <c r="A219" s="12" t="str">
        <f>'Respect vie'!A216</f>
        <v>Togo</v>
      </c>
      <c r="Z219" t="str">
        <f>'Respect vie'!O216</f>
        <v>Togo</v>
      </c>
    </row>
    <row r="220" spans="1:26" ht="12.75">
      <c r="A220" s="12" t="str">
        <f>'Respect vie'!A217</f>
        <v>Tonga</v>
      </c>
      <c r="Z220" t="str">
        <f>'Respect vie'!O217</f>
        <v>Tonga</v>
      </c>
    </row>
    <row r="221" spans="1:26" ht="12.75">
      <c r="A221" s="12" t="str">
        <f>'Respect vie'!A218</f>
        <v>Transnistrie (République de )</v>
      </c>
      <c r="Z221" t="str">
        <f>'Respect vie'!O218</f>
        <v>Transnistria Republic</v>
      </c>
    </row>
    <row r="222" spans="1:26" ht="12.75">
      <c r="A222" s="12" t="str">
        <f>'Respect vie'!A219</f>
        <v>Trinité-et-Tobago</v>
      </c>
      <c r="Z222" t="str">
        <f>'Respect vie'!O219</f>
        <v>Trinidad and Tobago</v>
      </c>
    </row>
    <row r="223" spans="1:26" ht="12.75">
      <c r="A223" s="12" t="str">
        <f>'Respect vie'!A220</f>
        <v>Tunisie</v>
      </c>
      <c r="Z223" t="str">
        <f>'Respect vie'!O220</f>
        <v>Tunisia</v>
      </c>
    </row>
    <row r="224" spans="1:26" ht="12.75">
      <c r="A224" s="12" t="str">
        <f>'Respect vie'!A221</f>
        <v>Turkménistan</v>
      </c>
      <c r="Z224" t="str">
        <f>'Respect vie'!O221</f>
        <v>Turkmenistan</v>
      </c>
    </row>
    <row r="225" spans="1:26" ht="12.75">
      <c r="A225" s="12" t="str">
        <f>'Respect vie'!A222</f>
        <v>Turquie</v>
      </c>
      <c r="X225" s="25">
        <v>288160</v>
      </c>
      <c r="Z225" t="str">
        <f>'Respect vie'!O222</f>
        <v>Turkey</v>
      </c>
    </row>
    <row r="226" spans="1:26" ht="12.75">
      <c r="A226" s="12" t="str">
        <f>'Respect vie'!A223</f>
        <v>Tuvalu</v>
      </c>
      <c r="Z226" t="str">
        <f>'Respect vie'!O223</f>
        <v>Tuvalu</v>
      </c>
    </row>
    <row r="227" spans="1:26" ht="12.75">
      <c r="A227" s="12" t="str">
        <f>'Respect vie'!A224</f>
        <v>Ukraine</v>
      </c>
      <c r="R227" s="25">
        <v>2400000</v>
      </c>
      <c r="Z227" t="str">
        <f>'Respect vie'!O224</f>
        <v>Ukraine</v>
      </c>
    </row>
    <row r="228" spans="1:26" ht="12.75">
      <c r="A228" s="12" t="str">
        <f>'Respect vie'!A225</f>
        <v>Uruguay</v>
      </c>
      <c r="Z228" t="str">
        <f>'Respect vie'!O225</f>
        <v>Uruguay</v>
      </c>
    </row>
    <row r="229" spans="1:26" ht="12.75">
      <c r="A229" s="12" t="str">
        <f>'Respect vie'!A226</f>
        <v>Vanuatu</v>
      </c>
      <c r="Z229" t="str">
        <f>'Respect vie'!O226</f>
        <v>Vanuatu</v>
      </c>
    </row>
    <row r="230" spans="1:26" ht="12.75">
      <c r="A230" s="12" t="str">
        <f>'Respect vie'!A227</f>
        <v>Vatican (St-Siège)</v>
      </c>
      <c r="Z230" t="str">
        <f>'Respect vie'!O227</f>
        <v>Vatican</v>
      </c>
    </row>
    <row r="231" spans="1:26" ht="12.75">
      <c r="A231" s="12" t="str">
        <f>'Respect vie'!A228</f>
        <v>Venezuela</v>
      </c>
      <c r="Z231" t="str">
        <f>'Respect vie'!O228</f>
        <v>Venezuela</v>
      </c>
    </row>
    <row r="232" spans="1:26" ht="12.75">
      <c r="A232" s="12" t="str">
        <f>'Respect vie'!A229</f>
        <v>Viet Nam</v>
      </c>
      <c r="F232" s="25">
        <v>2742094</v>
      </c>
      <c r="R232" s="25">
        <v>2742094</v>
      </c>
      <c r="Y232" s="25">
        <v>2742094</v>
      </c>
      <c r="Z232" t="str">
        <f>'Respect vie'!O229</f>
        <v>Viet Nam</v>
      </c>
    </row>
    <row r="233" spans="1:26" ht="12.75">
      <c r="A233" s="12" t="str">
        <f>'Respect vie'!A230</f>
        <v>Yémen</v>
      </c>
      <c r="Z233" t="str">
        <f>'Respect vie'!O230</f>
        <v>Yemen</v>
      </c>
    </row>
    <row r="234" spans="1:26" ht="12.75">
      <c r="A234" s="12" t="str">
        <f>'Respect vie'!A231</f>
        <v>Zambie</v>
      </c>
      <c r="Z234" t="str">
        <f>'Respect vie'!O231</f>
        <v>Zambia</v>
      </c>
    </row>
    <row r="235" spans="1:26" ht="12.75">
      <c r="A235" s="12" t="str">
        <f>'Respect vie'!A232</f>
        <v>Zimbabwe</v>
      </c>
      <c r="Z235" t="str">
        <f>'Respect vie'!O232</f>
        <v>Zimbabwe</v>
      </c>
    </row>
    <row r="237" spans="1:25" ht="12.75">
      <c r="A237" s="12" t="s">
        <v>500</v>
      </c>
      <c r="B237" s="51">
        <f>SUM(B7:B236)</f>
        <v>161</v>
      </c>
      <c r="C237" s="51">
        <f>SUM(C7:C236)</f>
        <v>18135176</v>
      </c>
      <c r="D237" s="51">
        <f>SUM(D7:D236)</f>
        <v>6045981</v>
      </c>
      <c r="E237" s="51">
        <f>SUM(E7:E236)</f>
        <v>1000</v>
      </c>
      <c r="F237" s="51">
        <f>SUM(F7:F236)</f>
        <v>4050453</v>
      </c>
      <c r="G237" s="51">
        <f>SUM(G7:G236)</f>
        <v>150000</v>
      </c>
      <c r="H237" s="51">
        <f>SUM(H7:H236)</f>
        <v>80000</v>
      </c>
      <c r="I237" s="51">
        <f>SUM(I7:I236)</f>
        <v>502700</v>
      </c>
      <c r="J237" s="51">
        <f>SUM(J7:J236)</f>
        <v>102800</v>
      </c>
      <c r="K237" s="51">
        <f>SUM(K7:K236)</f>
        <v>73096491</v>
      </c>
      <c r="L237" s="51">
        <f>SUM(L7:L236)</f>
        <v>1954</v>
      </c>
      <c r="M237" s="51">
        <f>SUM(M7:M236)</f>
        <v>100000</v>
      </c>
      <c r="N237" s="51">
        <f>SUM(N7:N236)</f>
        <v>6836</v>
      </c>
      <c r="O237" s="51">
        <f>SUM(O7:O236)</f>
        <v>180</v>
      </c>
      <c r="P237" s="51">
        <f>SUM(P7:P236)</f>
        <v>200000</v>
      </c>
      <c r="Q237" s="51">
        <f>SUM(Q7:Q236)</f>
        <v>2718</v>
      </c>
      <c r="R237" s="51">
        <f>SUM(R7:R236)</f>
        <v>22859689</v>
      </c>
      <c r="S237" s="51">
        <f>SUM(S7:S236)</f>
        <v>3550000</v>
      </c>
      <c r="T237" s="51">
        <f>SUM(T7:T236)</f>
        <v>2356832</v>
      </c>
      <c r="U237" s="51">
        <f>SUM(U7:U236)</f>
        <v>80342</v>
      </c>
      <c r="V237" s="51">
        <f>SUM(V7:V236)</f>
        <v>12026</v>
      </c>
      <c r="W237" s="51">
        <f>SUM(W7:W236)</f>
        <v>73000000</v>
      </c>
      <c r="X237" s="51">
        <f>SUM(X7:X236)</f>
        <v>10699286</v>
      </c>
      <c r="Y237" s="51">
        <f>SUM(Y7:Y236)</f>
        <v>2742094</v>
      </c>
    </row>
    <row r="238" spans="1:25" ht="12.75">
      <c r="A238" s="12" t="s">
        <v>558</v>
      </c>
      <c r="C238" s="51"/>
      <c r="D238" s="51"/>
      <c r="F238" s="51"/>
      <c r="G238" s="51"/>
      <c r="H238" s="51"/>
      <c r="I238" s="51"/>
      <c r="J238" s="51"/>
      <c r="K238" s="51"/>
      <c r="L238" s="51"/>
      <c r="M238" s="51"/>
      <c r="N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</row>
    <row r="239" spans="1:25" ht="12.75">
      <c r="A239" s="51">
        <f>SUM(C237:AK237)</f>
        <v>217776558</v>
      </c>
      <c r="C239" s="51"/>
      <c r="D239" s="51"/>
      <c r="F239" s="51"/>
      <c r="G239" s="51"/>
      <c r="H239" s="51"/>
      <c r="I239" s="51"/>
      <c r="J239" s="51"/>
      <c r="K239" s="51"/>
      <c r="L239" s="51"/>
      <c r="M239" s="51"/>
      <c r="N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</row>
    <row r="240" spans="1:25" ht="15.75">
      <c r="A240" s="12" t="s">
        <v>93</v>
      </c>
      <c r="B240" s="57" t="s">
        <v>559</v>
      </c>
      <c r="C240" s="57" t="s">
        <v>560</v>
      </c>
      <c r="D240" s="57" t="s">
        <v>560</v>
      </c>
      <c r="E240" s="57" t="s">
        <v>561</v>
      </c>
      <c r="F240" s="57" t="s">
        <v>562</v>
      </c>
      <c r="G240" s="57" t="s">
        <v>563</v>
      </c>
      <c r="H240" s="57" t="s">
        <v>563</v>
      </c>
      <c r="I240" s="57" t="s">
        <v>564</v>
      </c>
      <c r="J240" s="57" t="s">
        <v>565</v>
      </c>
      <c r="K240" s="57" t="s">
        <v>566</v>
      </c>
      <c r="L240" s="57" t="s">
        <v>567</v>
      </c>
      <c r="N240" s="57" t="s">
        <v>568</v>
      </c>
      <c r="O240" s="57" t="s">
        <v>569</v>
      </c>
      <c r="P240" s="57" t="s">
        <v>570</v>
      </c>
      <c r="Q240" s="57" t="s">
        <v>568</v>
      </c>
      <c r="R240" s="57" t="s">
        <v>560</v>
      </c>
      <c r="S240" s="57" t="s">
        <v>571</v>
      </c>
      <c r="T240" s="57" t="s">
        <v>572</v>
      </c>
      <c r="U240" s="57" t="s">
        <v>573</v>
      </c>
      <c r="V240" s="57" t="s">
        <v>568</v>
      </c>
      <c r="W240" s="57" t="s">
        <v>566</v>
      </c>
      <c r="X240" s="57" t="s">
        <v>574</v>
      </c>
      <c r="Y240" s="57" t="s">
        <v>575</v>
      </c>
    </row>
    <row r="241" spans="3:24" ht="15.75">
      <c r="C241" s="57" t="s">
        <v>575</v>
      </c>
      <c r="D241" s="57" t="s">
        <v>564</v>
      </c>
      <c r="F241" s="57" t="s">
        <v>576</v>
      </c>
      <c r="H241" s="57" t="s">
        <v>564</v>
      </c>
      <c r="I241" s="57" t="s">
        <v>577</v>
      </c>
      <c r="J241" s="57" t="s">
        <v>564</v>
      </c>
      <c r="K241" s="57" t="s">
        <v>578</v>
      </c>
      <c r="L241" s="57" t="s">
        <v>579</v>
      </c>
      <c r="N241" s="57" t="s">
        <v>580</v>
      </c>
      <c r="Q241" s="57" t="s">
        <v>580</v>
      </c>
      <c r="R241" s="57" t="s">
        <v>581</v>
      </c>
      <c r="S241" s="57" t="s">
        <v>582</v>
      </c>
      <c r="T241" s="57" t="s">
        <v>583</v>
      </c>
      <c r="U241" s="57" t="s">
        <v>584</v>
      </c>
      <c r="V241" s="57" t="s">
        <v>568</v>
      </c>
      <c r="X241" s="57" t="s">
        <v>585</v>
      </c>
    </row>
    <row r="242" spans="1:24" ht="15.75">
      <c r="A242" s="26"/>
      <c r="C242" s="57" t="s">
        <v>586</v>
      </c>
      <c r="D242" s="26"/>
      <c r="F242" s="57" t="s">
        <v>587</v>
      </c>
      <c r="K242" s="57" t="s">
        <v>588</v>
      </c>
      <c r="L242" s="57" t="s">
        <v>589</v>
      </c>
      <c r="N242" s="57" t="s">
        <v>579</v>
      </c>
      <c r="Q242" s="57" t="s">
        <v>590</v>
      </c>
      <c r="R242" s="57" t="s">
        <v>575</v>
      </c>
      <c r="T242" s="57" t="s">
        <v>588</v>
      </c>
      <c r="U242" s="57" t="s">
        <v>591</v>
      </c>
      <c r="V242" s="57" t="s">
        <v>592</v>
      </c>
      <c r="X242" s="57" t="s">
        <v>593</v>
      </c>
    </row>
    <row r="243" spans="3:24" ht="15.75">
      <c r="C243" s="57" t="s">
        <v>594</v>
      </c>
      <c r="F243" s="57" t="s">
        <v>595</v>
      </c>
      <c r="K243" s="57" t="s">
        <v>596</v>
      </c>
      <c r="L243" s="57" t="s">
        <v>597</v>
      </c>
      <c r="N243" s="57" t="s">
        <v>598</v>
      </c>
      <c r="Q243" s="57" t="s">
        <v>599</v>
      </c>
      <c r="R243" s="57" t="s">
        <v>600</v>
      </c>
      <c r="V243" s="57" t="s">
        <v>601</v>
      </c>
      <c r="X243" s="57" t="s">
        <v>563</v>
      </c>
    </row>
    <row r="244" spans="3:24" ht="15.75">
      <c r="C244" s="57" t="s">
        <v>564</v>
      </c>
      <c r="F244" s="57" t="s">
        <v>602</v>
      </c>
      <c r="K244" s="57" t="s">
        <v>603</v>
      </c>
      <c r="L244" s="57" t="s">
        <v>604</v>
      </c>
      <c r="Q244" s="57" t="s">
        <v>605</v>
      </c>
      <c r="R244" s="57" t="s">
        <v>606</v>
      </c>
      <c r="V244" s="57" t="s">
        <v>607</v>
      </c>
      <c r="X244" s="57" t="s">
        <v>608</v>
      </c>
    </row>
    <row r="245" spans="3:24" ht="15.75">
      <c r="C245" s="57" t="s">
        <v>609</v>
      </c>
      <c r="F245" s="57" t="s">
        <v>576</v>
      </c>
      <c r="Q245" s="57" t="s">
        <v>610</v>
      </c>
      <c r="R245" s="57" t="s">
        <v>563</v>
      </c>
      <c r="V245" s="57" t="s">
        <v>611</v>
      </c>
      <c r="X245" s="57" t="s">
        <v>612</v>
      </c>
    </row>
    <row r="246" spans="3:24" ht="15.75">
      <c r="C246" s="57" t="s">
        <v>613</v>
      </c>
      <c r="F246" s="57" t="s">
        <v>614</v>
      </c>
      <c r="R246" s="57" t="s">
        <v>615</v>
      </c>
      <c r="V246" s="57" t="s">
        <v>616</v>
      </c>
      <c r="X246" s="57" t="s">
        <v>588</v>
      </c>
    </row>
    <row r="247" spans="3:24" ht="15.75">
      <c r="C247" s="57" t="s">
        <v>617</v>
      </c>
      <c r="F247" s="57" t="s">
        <v>618</v>
      </c>
      <c r="R247" s="57" t="s">
        <v>619</v>
      </c>
      <c r="X247" s="57" t="s">
        <v>620</v>
      </c>
    </row>
    <row r="248" spans="6:18" ht="15.75">
      <c r="F248" s="57" t="s">
        <v>621</v>
      </c>
      <c r="R248" s="57" t="s">
        <v>622</v>
      </c>
    </row>
    <row r="249" spans="6:18" ht="15.75">
      <c r="F249" s="57" t="s">
        <v>561</v>
      </c>
      <c r="R249" s="57" t="s">
        <v>559</v>
      </c>
    </row>
    <row r="253" ht="15.75">
      <c r="A253" s="12" t="s">
        <v>623</v>
      </c>
    </row>
    <row r="255" ht="15.75">
      <c r="A255" s="12" t="s">
        <v>624</v>
      </c>
    </row>
  </sheetData>
  <sheetProtection selectLockedCells="1" selectUnlockedCells="1"/>
  <hyperlinks>
    <hyperlink ref="B240" r:id="rId1" display="http://en.wikipedia.org/wiki/Khojaly_Massacre"/>
    <hyperlink ref="C240" r:id="rId2" display="http://en.wikipedia.org/wiki/Korean_War"/>
    <hyperlink ref="D240" r:id="rId3" display="http://en.wikipedia.org/wiki/Korean_War"/>
    <hyperlink ref="E240" r:id="rId4" display="http://en.wikipedia.org/wiki/El_Mozote_Massacre"/>
    <hyperlink ref="F240" r:id="rId5" display="http://en.wikipedia.org/wiki/War_in_Afghanistan_(2001%E2%80%93present)"/>
    <hyperlink ref="G240" r:id="rId6" display="http://en.wikipedia.org/wiki/List_of_wars_and_anthropogenic_disasters_by_death_toll"/>
    <hyperlink ref="H240" r:id="rId7" display="http://en.wikipedia.org/wiki/List_of_wars_and_anthropogenic_disasters_by_death_toll"/>
    <hyperlink ref="I240" r:id="rId8" display="http://en.wikipedia.org/wiki/Genocides_in_history"/>
    <hyperlink ref="J240" r:id="rId9" display="http://en.wikipedia.org/wiki/Indonesian_occupation_of_East_Timor"/>
    <hyperlink ref="K240" r:id="rId10" display="http://en.wikipedia.org/wiki/World_War_II"/>
    <hyperlink ref="L240" r:id="rId11" display="http://en.wikipedia.org/wiki/Killings_and_massacres_during_the_1948_Palestine_War"/>
    <hyperlink ref="N240" r:id="rId12" display="http://en.wikipedia.org/wiki/Tel_al-Zaatar_massacre"/>
    <hyperlink ref="O240" r:id="rId13" display="http://en.wikipedia.org/wiki/Andijan_massacre"/>
    <hyperlink ref="P240" r:id="rId14" display="http://en.wikipedia.org/wiki/1971_Bangladesh_atrocities"/>
    <hyperlink ref="Q240" r:id="rId15" display="http://en.wikipedia.org/wiki/Tel_al-Zaatar_massacre"/>
    <hyperlink ref="R240" r:id="rId16" display="http://en.wikipedia.org/wiki/Korean_War"/>
    <hyperlink ref="S240" r:id="rId17" display="http://en.wikipedia.org/wiki/Second_Congo_War"/>
    <hyperlink ref="T240" r:id="rId18" display="http://en.wikipedia.org/wiki/Second_Sudanese_Civil_War"/>
    <hyperlink ref="U240" r:id="rId19" display="http://en.wikipedia.org/wiki/Casualties_of_the_Sri_Lankan_Civil_War"/>
    <hyperlink ref="V240" r:id="rId20" display="http://en.wikipedia.org/wiki/Tel_al-Zaatar_massacre"/>
    <hyperlink ref="W240" r:id="rId21" display="http://en.wikipedia.org/wiki/World_War_II"/>
    <hyperlink ref="X240" r:id="rId22" display="http://en.wikipedia.org/wiki/World_War_I"/>
    <hyperlink ref="Y240" r:id="rId23" display="http://en.wikipedia.org/wiki/Vietnam_War"/>
    <hyperlink ref="C241" r:id="rId24" display="http://en.wikipedia.org/wiki/Vietnam_War"/>
    <hyperlink ref="D241" r:id="rId25" display="http://en.wikipedia.org/wiki/Genocides_in_history"/>
    <hyperlink ref="F241" r:id="rId26" display="http://en.wikipedia.org/wiki/Dirty_War"/>
    <hyperlink ref="H241" r:id="rId27" display="http://en.wikipedia.org/wiki/Genocides_in_history"/>
    <hyperlink ref="I241" r:id="rId28" display="http://en.wikipedia.org/wiki/1984_Sikh_Massacre"/>
    <hyperlink ref="J241" r:id="rId29" display="http://en.wikipedia.org/wiki/Genocides_in_history"/>
    <hyperlink ref="K241" r:id="rId30" display="http://en.wikipedia.org/wiki/Al-Anfal_Campaign"/>
    <hyperlink ref="L241" r:id="rId31" display="http://en.wikipedia.org/wiki/Sabra_and_Shatila_massacre"/>
    <hyperlink ref="N241" r:id="rId32" display="http://en.wikipedia.org/wiki/Damour_massacre"/>
    <hyperlink ref="Q241" r:id="rId33" display="http://en.wikipedia.org/wiki/Damour_massacre"/>
    <hyperlink ref="R241" r:id="rId34" display="http://en.wikipedia.org/wiki/Russian_Civil_War"/>
    <hyperlink ref="S241" r:id="rId35" display="http://en.wikipedia.org/wiki/Rwandan_genocide"/>
    <hyperlink ref="T241" r:id="rId36" display="http://en.wikipedia.org/wiki/Darfur_conflict"/>
    <hyperlink ref="U241" r:id="rId37" display="http://en.wikipedia.org/wiki/Eastern_University_massacre"/>
    <hyperlink ref="V241" r:id="rId38" display="http://en.wikipedia.org/wiki/Tel_al-Zaatar_massacre"/>
    <hyperlink ref="X241" r:id="rId39" display="http://en.wikipedia.org/wiki/Assyrian_genocide"/>
    <hyperlink ref="C242" r:id="rId40" display="http://en.wikipedia.org/wiki/Persecution_of_Falun_Gong"/>
    <hyperlink ref="F242" r:id="rId41" display="http://en.wikipedia.org/wiki/Iran_Air_Flight_655"/>
    <hyperlink ref="K242" r:id="rId42" display="http://en.wikipedia.org/wiki/List_of_war_crimes"/>
    <hyperlink ref="L242" r:id="rId43" display="http://en.wikipedia.org/wiki/Deir_Yassin_Massacre"/>
    <hyperlink ref="N242" r:id="rId44" display="http://en.wikipedia.org/wiki/Sabra_and_Shatila_massacre"/>
    <hyperlink ref="Q242" r:id="rId45" display="http://en.wikipedia.org/wiki/Munich_Massacre"/>
    <hyperlink ref="R242" r:id="rId46" display="http://en.wikipedia.org/wiki/Vietnam_War"/>
    <hyperlink ref="T242" r:id="rId47" display="http://en.wikipedia.org/wiki/List_of_war_crimes"/>
    <hyperlink ref="U242" r:id="rId48" display="http://en.wikipedia.org/wiki/Sathurukondan_massacre"/>
    <hyperlink ref="V242" r:id="rId49" display="http://en.wikipedia.org/wiki/October_13_massacre"/>
    <hyperlink ref="X242" r:id="rId50" display="http://en.wikipedia.org/wiki/Greek_genocide"/>
    <hyperlink ref="C243" r:id="rId51" display="http://en.wikipedia.org/wiki/Great_Chinese_Famine"/>
    <hyperlink ref="F243" r:id="rId52" display="http://en.wikipedia.org/wiki/Iraq_War"/>
    <hyperlink ref="K243" r:id="rId53" display="http://en.wikipedia.org/wiki/Gulf_War#Invasion_of_Kuwait"/>
    <hyperlink ref="L243" r:id="rId54" display="http://en.wikipedia.org/wiki/1973_Israeli_raid_on_Lebanon"/>
    <hyperlink ref="N243" r:id="rId55" display="http://en.wikipedia.org/wiki/Karantina_massacre"/>
    <hyperlink ref="Q243" r:id="rId56" display="http://en.wikipedia.org/wiki/Ma%27alot_massacre"/>
    <hyperlink ref="R243" r:id="rId57" display="http://en.wikipedia.org/wiki/Soviet_War_in_Afghanistan"/>
    <hyperlink ref="V243" r:id="rId58" display="http://en.wikipedia.org/wiki/Tadmor_Prison_massacre"/>
    <hyperlink ref="X243" r:id="rId59" display="http://en.wikipedia.org/wiki/List_of_wars_and_anthropogenic_disasters_by_death_toll"/>
    <hyperlink ref="C244" r:id="rId60" display="http://en.wikipedia.org/wiki/Genocides_in_history"/>
    <hyperlink ref="F244" r:id="rId61" display="http://en.wikipedia.org/wiki/Guatemalan_civil_war"/>
    <hyperlink ref="K244" r:id="rId62" display="http://en.wikipedia.org/wiki/Dujail_Massacre"/>
    <hyperlink ref="L244" r:id="rId63" display="http://en.wikipedia.org/wiki/1996_shelling_of_Qana"/>
    <hyperlink ref="Q244" r:id="rId64" display="http://en.wikipedia.org/wiki/Coastal_Road_massacre"/>
    <hyperlink ref="R244" r:id="rId65" display="http://en.wikipedia.org/wiki/Decossackization"/>
    <hyperlink ref="V244" r:id="rId66" display="http://en.wikipedia.org/wiki/Hama_massacre"/>
    <hyperlink ref="X244" r:id="rId67" display="http://en.wikipedia.org/wiki/Armenian_Genocide"/>
    <hyperlink ref="C245" r:id="rId68" display="http://en.wikipedia.org/wiki/1959_Tibetan_uprising"/>
    <hyperlink ref="F245" r:id="rId69" display="http://en.wikipedia.org/wiki/Dirty_War"/>
    <hyperlink ref="Q245" r:id="rId70" display="http://en.wikipedia.org/wiki/Passover_massacre"/>
    <hyperlink ref="R245" r:id="rId71" display="http://en.wikipedia.org/wiki/List_of_wars_and_anthropogenic_disasters_by_death_toll"/>
    <hyperlink ref="V245" r:id="rId72" display="http://en.wikipedia.org/wiki/List_of_massacres"/>
    <hyperlink ref="X245" r:id="rId73" display="http://en.wikipedia.org/wiki/Dersim_Massacre"/>
    <hyperlink ref="C246" r:id="rId74" display="http://en.wikipedia.org/wiki/Tiananmen_Square_protests_of_1989"/>
    <hyperlink ref="F246" r:id="rId75" display="http://en.wikipedia.org/wiki/Sinchon_Massacre"/>
    <hyperlink ref="R246" r:id="rId76" display="http://en.wikipedia.org/wiki/Holodomor"/>
    <hyperlink ref="V246" r:id="rId77" display="http://en.wikipedia.org/wiki/Houla_massacre"/>
    <hyperlink ref="X246" r:id="rId78" display="http://en.wikipedia.org/wiki/List_of_war_crimes"/>
    <hyperlink ref="C247" r:id="rId79" display="http://en.wikipedia.org/wiki/Ghulja_Incident"/>
    <hyperlink ref="F247" r:id="rId80" display="http://en.wikipedia.org/wiki/My_Lai_Massacre"/>
    <hyperlink ref="R247" r:id="rId81" display="http://en.wikipedia.org/wiki/Soviet_famine_of_1932-1933"/>
    <hyperlink ref="X247" r:id="rId82" display="http://en.wikipedia.org/wiki/Maratha,_Santalaris_and_Aloda_massacre"/>
    <hyperlink ref="F248" r:id="rId83" display="http://en.wikipedia.org/wiki/Kent_State_massacre"/>
    <hyperlink ref="R248" r:id="rId84" display="http://en.wikipedia.org/wiki/Russian_famine_of_1921"/>
    <hyperlink ref="F249" r:id="rId85" display="http://en.wikipedia.org/wiki/El_Mozote_Massacre"/>
    <hyperlink ref="R249" r:id="rId86" display="http://en.wikipedia.org/wiki/Khojaly_Massacre"/>
  </hyperlinks>
  <printOptions/>
  <pageMargins left="0.39375" right="0.39375" top="0.63125" bottom="0.63125" header="0.39375" footer="0.3937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04"/>
  <sheetViews>
    <sheetView zoomScale="108" zoomScaleNormal="108" workbookViewId="0" topLeftCell="A1">
      <selection activeCell="I3" sqref="I3"/>
    </sheetView>
  </sheetViews>
  <sheetFormatPr defaultColWidth="11.421875" defaultRowHeight="12.75"/>
  <cols>
    <col min="1" max="1" width="2.7109375" style="25" customWidth="1"/>
    <col min="2" max="2" width="13.140625" style="25" customWidth="1"/>
    <col min="3" max="3" width="2.140625" style="69" customWidth="1"/>
    <col min="4" max="4" width="2.140625" style="25" customWidth="1"/>
    <col min="5" max="5" width="6.00390625" style="69" customWidth="1"/>
    <col min="6" max="6" width="5.421875" style="69" customWidth="1"/>
    <col min="7" max="7" width="4.00390625" style="25" customWidth="1"/>
    <col min="8" max="8" width="3.57421875" style="25" customWidth="1"/>
    <col min="9" max="16384" width="11.57421875" style="25" customWidth="1"/>
  </cols>
  <sheetData>
    <row r="1" spans="1:9" ht="6" customHeight="1">
      <c r="A1" s="80" t="s">
        <v>2</v>
      </c>
      <c r="B1" s="81" t="s">
        <v>3</v>
      </c>
      <c r="C1" s="81" t="s">
        <v>625</v>
      </c>
      <c r="D1" s="82" t="s">
        <v>15</v>
      </c>
      <c r="E1" s="81" t="s">
        <v>626</v>
      </c>
      <c r="F1" s="81" t="s">
        <v>627</v>
      </c>
      <c r="G1"/>
      <c r="H1"/>
      <c r="I1" s="25" t="s">
        <v>628</v>
      </c>
    </row>
    <row r="2" spans="1:8" ht="6" customHeight="1">
      <c r="A2" s="80"/>
      <c r="B2" s="81"/>
      <c r="C2" s="81"/>
      <c r="D2" s="82"/>
      <c r="E2" s="80">
        <v>2007</v>
      </c>
      <c r="F2" s="80">
        <v>2011</v>
      </c>
      <c r="G2" s="83"/>
      <c r="H2" s="83"/>
    </row>
    <row r="3" spans="1:9" ht="6" customHeight="1">
      <c r="A3" s="84">
        <f>Bulletin!A5</f>
        <v>1</v>
      </c>
      <c r="B3" s="84" t="str">
        <f>Bulletin!B5</f>
        <v>Royaume-Uni de Grande-Bretagne et d'Irlande du Nord (Engleterre)</v>
      </c>
      <c r="C3" s="85">
        <f>Bulletin!C5</f>
        <v>51.01935885632984</v>
      </c>
      <c r="D3" s="84" t="str">
        <f>Bulletin!D5</f>
        <v>%</v>
      </c>
      <c r="E3" s="85">
        <f>Bulletin!G5</f>
        <v>25168</v>
      </c>
      <c r="F3" s="85">
        <f>Bulletin!H5</f>
        <v>36600</v>
      </c>
      <c r="G3" s="25" t="s">
        <v>629</v>
      </c>
      <c r="I3" s="25" t="s">
        <v>630</v>
      </c>
    </row>
    <row r="4" spans="1:6" ht="6" customHeight="1">
      <c r="A4" s="84">
        <f>Bulletin!A6</f>
        <v>2</v>
      </c>
      <c r="B4" s="84" t="str">
        <f>Bulletin!B6</f>
        <v>Danemark</v>
      </c>
      <c r="C4" s="85">
        <f>Bulletin!C6</f>
        <v>48.433995896881854</v>
      </c>
      <c r="D4" s="84" t="str">
        <f>Bulletin!D6</f>
        <v>%</v>
      </c>
      <c r="E4" s="85">
        <f>Bulletin!G6</f>
        <v>22461</v>
      </c>
      <c r="F4" s="85">
        <f>Bulletin!H6</f>
        <v>37600</v>
      </c>
    </row>
    <row r="5" spans="1:6" ht="6" customHeight="1">
      <c r="A5" s="84">
        <f>Bulletin!A7</f>
        <v>3</v>
      </c>
      <c r="B5" s="84" t="str">
        <f>Bulletin!B7</f>
        <v>Suède</v>
      </c>
      <c r="C5" s="85">
        <f>Bulletin!C7</f>
        <v>48.023290056093664</v>
      </c>
      <c r="D5" s="84" t="str">
        <f>Bulletin!D7</f>
        <v>%</v>
      </c>
      <c r="E5" s="85">
        <f>Bulletin!G7</f>
        <v>22889</v>
      </c>
      <c r="F5" s="85">
        <f>Bulletin!H7</f>
        <v>40900</v>
      </c>
    </row>
    <row r="6" spans="1:6" ht="6" customHeight="1">
      <c r="A6" s="84">
        <f>Bulletin!A8</f>
        <v>4</v>
      </c>
      <c r="B6" s="84" t="str">
        <f>Bulletin!B8</f>
        <v>Pérou</v>
      </c>
      <c r="C6" s="85">
        <f>Bulletin!C8</f>
        <v>47.93826505609366</v>
      </c>
      <c r="D6" s="84" t="str">
        <f>Bulletin!D8</f>
        <v>%</v>
      </c>
      <c r="E6" s="85">
        <f>Bulletin!G8</f>
        <v>0</v>
      </c>
      <c r="F6" s="85">
        <f>Bulletin!H8</f>
        <v>10200</v>
      </c>
    </row>
    <row r="7" spans="1:6" ht="6" customHeight="1">
      <c r="A7" s="84">
        <f>Bulletin!A9</f>
        <v>5</v>
      </c>
      <c r="B7" s="84" t="str">
        <f>Bulletin!B9</f>
        <v>Allemagne</v>
      </c>
      <c r="C7" s="85">
        <f>Bulletin!C9</f>
        <v>47.29116505609366</v>
      </c>
      <c r="D7" s="84" t="str">
        <f>Bulletin!D9</f>
        <v>%</v>
      </c>
      <c r="E7" s="85">
        <f>Bulletin!G9</f>
        <v>21241</v>
      </c>
      <c r="F7" s="85">
        <f>Bulletin!H9</f>
        <v>38400</v>
      </c>
    </row>
    <row r="8" spans="1:6" ht="6" customHeight="1">
      <c r="A8" s="84">
        <f>Bulletin!A10</f>
        <v>6</v>
      </c>
      <c r="B8" s="84" t="str">
        <f>Bulletin!B10</f>
        <v>Malte</v>
      </c>
      <c r="C8" s="85">
        <f>Bulletin!C10</f>
        <v>44.94773639688185</v>
      </c>
      <c r="D8" s="84" t="str">
        <f>Bulletin!D10</f>
        <v>%</v>
      </c>
      <c r="E8" s="85">
        <f>Bulletin!G10</f>
        <v>0</v>
      </c>
      <c r="F8" s="85">
        <f>Bulletin!H10</f>
        <v>25800</v>
      </c>
    </row>
    <row r="9" spans="1:6" ht="6" customHeight="1">
      <c r="A9" s="84">
        <f>Bulletin!A11</f>
        <v>8</v>
      </c>
      <c r="B9" s="84" t="str">
        <f>Bulletin!B11</f>
        <v>Suisse</v>
      </c>
      <c r="C9" s="85">
        <f>Bulletin!C11</f>
        <v>42.79628505609366</v>
      </c>
      <c r="D9" s="84" t="str">
        <f>Bulletin!D11</f>
        <v>%</v>
      </c>
      <c r="E9" s="85">
        <f>Bulletin!G11</f>
        <v>26844</v>
      </c>
      <c r="F9" s="85">
        <f>Bulletin!H11</f>
        <v>43900</v>
      </c>
    </row>
    <row r="10" spans="1:6" ht="6" customHeight="1">
      <c r="A10" s="84">
        <f>Bulletin!A12</f>
        <v>7</v>
      </c>
      <c r="B10" s="84" t="str">
        <f>Bulletin!B12</f>
        <v>Barbade</v>
      </c>
      <c r="C10" s="85">
        <f>Bulletin!C12</f>
        <v>42.78303639688185</v>
      </c>
      <c r="D10" s="84" t="str">
        <f>Bulletin!D12</f>
        <v>%</v>
      </c>
      <c r="E10" s="85">
        <f>Bulletin!G12</f>
        <v>0</v>
      </c>
      <c r="F10" s="85">
        <f>Bulletin!H12</f>
        <v>23700</v>
      </c>
    </row>
    <row r="11" spans="1:6" ht="6" customHeight="1">
      <c r="A11" s="84">
        <f>Bulletin!A13</f>
        <v>9</v>
      </c>
      <c r="B11" s="84" t="str">
        <f>Bulletin!B13</f>
        <v>Islande</v>
      </c>
      <c r="C11" s="85">
        <f>Bulletin!C13</f>
        <v>42.42913639688185</v>
      </c>
      <c r="D11" s="84" t="str">
        <f>Bulletin!D13</f>
        <v>%</v>
      </c>
      <c r="E11" s="85">
        <f>Bulletin!G13</f>
        <v>28166</v>
      </c>
      <c r="F11" s="85">
        <f>Bulletin!H13</f>
        <v>38500</v>
      </c>
    </row>
    <row r="12" spans="1:6" ht="6" customHeight="1">
      <c r="A12" s="84">
        <f>Bulletin!A14</f>
        <v>10</v>
      </c>
      <c r="B12" s="84" t="str">
        <f>Bulletin!B14</f>
        <v>Autriche</v>
      </c>
      <c r="C12" s="85">
        <f>Bulletin!C14</f>
        <v>42.35541505609366</v>
      </c>
      <c r="D12" s="84" t="str">
        <f>Bulletin!D14</f>
        <v>%</v>
      </c>
      <c r="E12" s="85">
        <f>Bulletin!G14</f>
        <v>24114</v>
      </c>
      <c r="F12" s="85">
        <f>Bulletin!H14</f>
        <v>42400</v>
      </c>
    </row>
    <row r="13" spans="1:6" ht="6" customHeight="1">
      <c r="A13" s="84">
        <f>Bulletin!A15</f>
        <v>11</v>
      </c>
      <c r="B13" s="84" t="str">
        <f>Bulletin!B15</f>
        <v>Belgique</v>
      </c>
      <c r="C13" s="85">
        <f>Bulletin!C15</f>
        <v>42.008315056093664</v>
      </c>
      <c r="D13" s="84" t="str">
        <f>Bulletin!D15</f>
        <v>%</v>
      </c>
      <c r="E13" s="85">
        <f>Bulletin!G15</f>
        <v>21532</v>
      </c>
      <c r="F13" s="85">
        <f>Bulletin!H15</f>
        <v>38200</v>
      </c>
    </row>
    <row r="14" spans="1:6" ht="6" customHeight="1">
      <c r="A14" s="84">
        <f>Bulletin!A16</f>
        <v>12</v>
      </c>
      <c r="B14" s="84" t="str">
        <f>Bulletin!B16</f>
        <v>Chypre</v>
      </c>
      <c r="C14" s="85">
        <f>Bulletin!C16</f>
        <v>41.79628639688185</v>
      </c>
      <c r="D14" s="84" t="str">
        <f>Bulletin!D16</f>
        <v>%</v>
      </c>
      <c r="E14" s="85">
        <f>Bulletin!G16</f>
        <v>0</v>
      </c>
      <c r="F14" s="85">
        <f>Bulletin!H16</f>
        <v>29400</v>
      </c>
    </row>
    <row r="15" spans="1:6" ht="6" customHeight="1">
      <c r="A15" s="84">
        <f>Bulletin!A17</f>
        <v>13</v>
      </c>
      <c r="B15" s="84" t="str">
        <f>Bulletin!B17</f>
        <v>Uruguay</v>
      </c>
      <c r="C15" s="85">
        <f>Bulletin!C17</f>
        <v>41.55300255609366</v>
      </c>
      <c r="D15" s="84" t="str">
        <f>Bulletin!D17</f>
        <v>%</v>
      </c>
      <c r="E15" s="85">
        <f>Bulletin!G17</f>
        <v>0</v>
      </c>
      <c r="F15" s="85">
        <f>Bulletin!H17</f>
        <v>15300</v>
      </c>
    </row>
    <row r="16" spans="1:6" ht="6" customHeight="1">
      <c r="A16" s="84">
        <f>Bulletin!A18</f>
        <v>14</v>
      </c>
      <c r="B16" s="84" t="str">
        <f>Bulletin!B18</f>
        <v>Cap-Vert</v>
      </c>
      <c r="C16" s="85">
        <f>Bulletin!C18</f>
        <v>41.49483639688185</v>
      </c>
      <c r="D16" s="84" t="str">
        <f>Bulletin!D18</f>
        <v>%</v>
      </c>
      <c r="E16" s="85">
        <f>Bulletin!G18</f>
        <v>0</v>
      </c>
      <c r="F16" s="85">
        <f>Bulletin!H18</f>
        <v>4000</v>
      </c>
    </row>
    <row r="17" spans="1:6" ht="6" customHeight="1">
      <c r="A17" s="84">
        <f>Bulletin!A19</f>
        <v>15</v>
      </c>
      <c r="B17" s="84" t="str">
        <f>Bulletin!B19</f>
        <v>Botswana</v>
      </c>
      <c r="C17" s="85">
        <f>Bulletin!C19</f>
        <v>41.203536396881844</v>
      </c>
      <c r="D17" s="84" t="str">
        <f>Bulletin!D19</f>
        <v>%</v>
      </c>
      <c r="E17" s="85">
        <f>Bulletin!G19</f>
        <v>0</v>
      </c>
      <c r="F17" s="85">
        <f>Bulletin!H19</f>
        <v>16200</v>
      </c>
    </row>
    <row r="18" spans="1:6" ht="6" customHeight="1">
      <c r="A18" s="84">
        <f>Bulletin!A20</f>
        <v>16</v>
      </c>
      <c r="B18" s="84" t="str">
        <f>Bulletin!B20</f>
        <v>Dominique</v>
      </c>
      <c r="C18" s="85">
        <f>Bulletin!C20</f>
        <v>41.147736396881854</v>
      </c>
      <c r="D18" s="84" t="str">
        <f>Bulletin!D20</f>
        <v>%</v>
      </c>
      <c r="E18" s="85">
        <f>Bulletin!G20</f>
        <v>0</v>
      </c>
      <c r="F18" s="85">
        <f>Bulletin!H20</f>
        <v>14000</v>
      </c>
    </row>
    <row r="19" spans="1:6" ht="6" customHeight="1">
      <c r="A19" s="84">
        <f>Bulletin!A21</f>
        <v>20</v>
      </c>
      <c r="B19" s="84" t="str">
        <f>Bulletin!B21</f>
        <v>Maroc</v>
      </c>
      <c r="C19" s="85">
        <f>Bulletin!C21</f>
        <v>41.088082528046826</v>
      </c>
      <c r="D19" s="84" t="str">
        <f>Bulletin!D21</f>
        <v>%</v>
      </c>
      <c r="E19" s="85">
        <f>Bulletin!G21</f>
        <v>0</v>
      </c>
      <c r="F19" s="85">
        <f>Bulletin!H21</f>
        <v>5100</v>
      </c>
    </row>
    <row r="20" spans="1:6" ht="6" customHeight="1">
      <c r="A20" s="84">
        <f>Bulletin!A22</f>
        <v>17</v>
      </c>
      <c r="B20" s="84" t="str">
        <f>Bulletin!B22</f>
        <v>Costa Rica</v>
      </c>
      <c r="C20" s="85">
        <f>Bulletin!C22</f>
        <v>41.02164889688185</v>
      </c>
      <c r="D20" s="84" t="str">
        <f>Bulletin!D22</f>
        <v>%</v>
      </c>
      <c r="E20" s="85">
        <f>Bulletin!G22</f>
        <v>0</v>
      </c>
      <c r="F20" s="85">
        <f>Bulletin!H22</f>
        <v>12100</v>
      </c>
    </row>
    <row r="21" spans="1:6" ht="6" customHeight="1">
      <c r="A21" s="84">
        <f>Bulletin!A23</f>
        <v>19</v>
      </c>
      <c r="B21" s="84" t="str">
        <f>Bulletin!B23</f>
        <v>Slovénie</v>
      </c>
      <c r="C21" s="85">
        <f>Bulletin!C23</f>
        <v>40.84236605609367</v>
      </c>
      <c r="D21" s="84" t="str">
        <f>Bulletin!D23</f>
        <v>%</v>
      </c>
      <c r="E21" s="85">
        <f>Bulletin!G23</f>
        <v>18860</v>
      </c>
      <c r="F21" s="85">
        <f>Bulletin!H23</f>
        <v>29000</v>
      </c>
    </row>
    <row r="22" spans="1:6" ht="6" customHeight="1">
      <c r="A22" s="84">
        <f>Bulletin!A24</f>
        <v>18</v>
      </c>
      <c r="B22" s="84" t="str">
        <f>Bulletin!B24</f>
        <v>Luxembourg</v>
      </c>
      <c r="C22" s="85">
        <f>Bulletin!C24</f>
        <v>40.816336396881844</v>
      </c>
      <c r="D22" s="84" t="str">
        <f>Bulletin!D24</f>
        <v>%</v>
      </c>
      <c r="E22" s="85">
        <f>Bulletin!G24</f>
        <v>34407</v>
      </c>
      <c r="F22" s="85">
        <f>Bulletin!H24</f>
        <v>81100</v>
      </c>
    </row>
    <row r="23" spans="1:6" ht="6" customHeight="1">
      <c r="A23" s="84">
        <f>Bulletin!A25</f>
        <v>21</v>
      </c>
      <c r="B23" s="84" t="str">
        <f>Bulletin!B25</f>
        <v>Slovaquie</v>
      </c>
      <c r="C23" s="85">
        <f>Bulletin!C25</f>
        <v>40.192615056093665</v>
      </c>
      <c r="D23" s="84" t="str">
        <f>Bulletin!D25</f>
        <v>%</v>
      </c>
      <c r="E23" s="85">
        <f>Bulletin!G25</f>
        <v>9071</v>
      </c>
      <c r="F23" s="85">
        <f>Bulletin!H25</f>
        <v>23600</v>
      </c>
    </row>
    <row r="24" spans="1:6" ht="6" customHeight="1">
      <c r="A24" s="84">
        <f>Bulletin!A26</f>
        <v>22</v>
      </c>
      <c r="B24" s="84" t="str">
        <f>Bulletin!B26</f>
        <v>Seychelles</v>
      </c>
      <c r="C24" s="85">
        <f>Bulletin!C26</f>
        <v>40.126486396881845</v>
      </c>
      <c r="D24" s="84" t="str">
        <f>Bulletin!D26</f>
        <v>%</v>
      </c>
      <c r="E24" s="85">
        <f>Bulletin!G26</f>
        <v>0</v>
      </c>
      <c r="F24" s="85">
        <f>Bulletin!H26</f>
        <v>25000</v>
      </c>
    </row>
    <row r="25" spans="1:6" ht="6" customHeight="1">
      <c r="A25" s="84">
        <f>Bulletin!A27</f>
        <v>23</v>
      </c>
      <c r="B25" s="84" t="str">
        <f>Bulletin!B27</f>
        <v>Suriname</v>
      </c>
      <c r="C25" s="85">
        <f>Bulletin!C27</f>
        <v>40.08058639688185</v>
      </c>
      <c r="D25" s="84" t="str">
        <f>Bulletin!D27</f>
        <v>%</v>
      </c>
      <c r="E25" s="85">
        <f>Bulletin!G27</f>
        <v>0</v>
      </c>
      <c r="F25" s="85">
        <f>Bulletin!H27</f>
        <v>9600</v>
      </c>
    </row>
    <row r="26" spans="1:6" ht="6" customHeight="1">
      <c r="A26" s="84">
        <f>Bulletin!A28</f>
        <v>24</v>
      </c>
      <c r="B26" s="84" t="str">
        <f>Bulletin!B28</f>
        <v>Samoa</v>
      </c>
      <c r="C26" s="85">
        <f>Bulletin!C28</f>
        <v>39.939286396881855</v>
      </c>
      <c r="D26" s="84" t="str">
        <f>Bulletin!D28</f>
        <v>%</v>
      </c>
      <c r="E26" s="85">
        <f>Bulletin!G28</f>
        <v>0</v>
      </c>
      <c r="F26" s="85">
        <f>Bulletin!H28</f>
        <v>6000</v>
      </c>
    </row>
    <row r="27" spans="1:6" ht="6" customHeight="1">
      <c r="A27" s="84">
        <f>Bulletin!A29</f>
        <v>25</v>
      </c>
      <c r="B27" s="84" t="str">
        <f>Bulletin!B29</f>
        <v>Croatie</v>
      </c>
      <c r="C27" s="85">
        <f>Bulletin!C29</f>
        <v>39.781345896881845</v>
      </c>
      <c r="D27" s="84" t="str">
        <f>Bulletin!D29</f>
        <v>%</v>
      </c>
      <c r="E27" s="85">
        <f>Bulletin!G29</f>
        <v>0</v>
      </c>
      <c r="F27" s="85">
        <f>Bulletin!H29</f>
        <v>18400</v>
      </c>
    </row>
    <row r="28" spans="1:6" ht="6" customHeight="1">
      <c r="A28" s="84">
        <f>Bulletin!A30</f>
        <v>26</v>
      </c>
      <c r="B28" s="84" t="str">
        <f>Bulletin!B30</f>
        <v>Grenade</v>
      </c>
      <c r="C28" s="85">
        <f>Bulletin!C30</f>
        <v>39.45933639688185</v>
      </c>
      <c r="D28" s="84" t="str">
        <f>Bulletin!D30</f>
        <v>%</v>
      </c>
      <c r="E28" s="85">
        <f>Bulletin!G30</f>
        <v>0</v>
      </c>
      <c r="F28" s="85">
        <f>Bulletin!H30</f>
        <v>14100</v>
      </c>
    </row>
    <row r="29" spans="1:6" ht="6" customHeight="1">
      <c r="A29" s="84">
        <f>Bulletin!A31</f>
        <v>27</v>
      </c>
      <c r="B29" s="84" t="str">
        <f>Bulletin!B31</f>
        <v>Comores</v>
      </c>
      <c r="C29" s="85">
        <f>Bulletin!C31</f>
        <v>39.320686396881854</v>
      </c>
      <c r="D29" s="84" t="str">
        <f>Bulletin!D31</f>
        <v>%</v>
      </c>
      <c r="E29" s="85">
        <f>Bulletin!G31</f>
        <v>0</v>
      </c>
      <c r="F29" s="85">
        <f>Bulletin!H31</f>
        <v>1200</v>
      </c>
    </row>
    <row r="30" spans="1:6" ht="6" customHeight="1">
      <c r="A30" s="84">
        <f>Bulletin!A32</f>
        <v>28</v>
      </c>
      <c r="B30" s="84" t="str">
        <f>Bulletin!B32</f>
        <v>Burkina Faso</v>
      </c>
      <c r="C30" s="85">
        <f>Bulletin!C32</f>
        <v>39.281345896881845</v>
      </c>
      <c r="D30" s="84" t="str">
        <f>Bulletin!D32</f>
        <v>%</v>
      </c>
      <c r="E30" s="85">
        <f>Bulletin!G32</f>
        <v>0</v>
      </c>
      <c r="F30" s="85">
        <f>Bulletin!H32</f>
        <v>1500</v>
      </c>
    </row>
    <row r="31" spans="1:6" ht="6" customHeight="1">
      <c r="A31" s="84">
        <f>Bulletin!A33</f>
        <v>29</v>
      </c>
      <c r="B31" s="84" t="str">
        <f>Bulletin!B33</f>
        <v>Lettonie</v>
      </c>
      <c r="C31" s="85">
        <f>Bulletin!C33</f>
        <v>39.252765056093665</v>
      </c>
      <c r="D31" s="84" t="str">
        <f>Bulletin!D33</f>
        <v>%</v>
      </c>
      <c r="E31" s="85">
        <f>Bulletin!G33</f>
        <v>0</v>
      </c>
      <c r="F31" s="85">
        <f>Bulletin!H33</f>
        <v>15900</v>
      </c>
    </row>
    <row r="32" spans="1:6" ht="6" customHeight="1">
      <c r="A32" s="84">
        <f>Bulletin!A34</f>
        <v>38</v>
      </c>
      <c r="B32" s="84" t="str">
        <f>Bulletin!B34</f>
        <v>Oman</v>
      </c>
      <c r="C32" s="85">
        <f>Bulletin!C34</f>
        <v>39.208869368835025</v>
      </c>
      <c r="D32" s="84" t="str">
        <f>Bulletin!D34</f>
        <v>%</v>
      </c>
      <c r="E32" s="85">
        <f>Bulletin!G34</f>
        <v>0</v>
      </c>
      <c r="F32" s="85">
        <f>Bulletin!H34</f>
        <v>26900</v>
      </c>
    </row>
    <row r="33" spans="1:6" ht="6" customHeight="1">
      <c r="A33" s="84">
        <f>Bulletin!A35</f>
        <v>30</v>
      </c>
      <c r="B33" s="84" t="str">
        <f>Bulletin!B35</f>
        <v>Zambie</v>
      </c>
      <c r="C33" s="85">
        <f>Bulletin!C35</f>
        <v>39.16223639688185</v>
      </c>
      <c r="D33" s="84" t="str">
        <f>Bulletin!D35</f>
        <v>%</v>
      </c>
      <c r="E33" s="85">
        <f>Bulletin!G35</f>
        <v>0</v>
      </c>
      <c r="F33" s="85">
        <f>Bulletin!H35</f>
        <v>1600</v>
      </c>
    </row>
    <row r="34" spans="1:6" ht="6" customHeight="1">
      <c r="A34" s="84">
        <f>Bulletin!A36</f>
        <v>44</v>
      </c>
      <c r="B34" s="84" t="str">
        <f>Bulletin!B36</f>
        <v>Nouvelle-Calédonie (France)</v>
      </c>
      <c r="C34" s="85">
        <f>Bulletin!C36</f>
        <v>39.11227886883502</v>
      </c>
      <c r="D34" s="84" t="str">
        <f>Bulletin!D36</f>
        <v>%</v>
      </c>
      <c r="E34" s="85">
        <f>Bulletin!G36</f>
        <v>0</v>
      </c>
      <c r="F34" s="85">
        <f>Bulletin!H36</f>
        <v>15000</v>
      </c>
    </row>
    <row r="35" spans="1:6" ht="6" customHeight="1">
      <c r="A35" s="84">
        <f>Bulletin!A37</f>
        <v>31</v>
      </c>
      <c r="B35" s="84" t="str">
        <f>Bulletin!B37</f>
        <v>Bénin</v>
      </c>
      <c r="C35" s="85">
        <f>Bulletin!C37</f>
        <v>39.02938639688185</v>
      </c>
      <c r="D35" s="84" t="str">
        <f>Bulletin!D37</f>
        <v>%</v>
      </c>
      <c r="E35" s="85">
        <f>Bulletin!G37</f>
        <v>0</v>
      </c>
      <c r="F35" s="85">
        <f>Bulletin!H37</f>
        <v>1500</v>
      </c>
    </row>
    <row r="36" spans="1:6" ht="6" customHeight="1">
      <c r="A36" s="84">
        <f>Bulletin!A38</f>
        <v>32</v>
      </c>
      <c r="B36" s="84" t="str">
        <f>Bulletin!B38</f>
        <v>Niger</v>
      </c>
      <c r="C36" s="85">
        <f>Bulletin!C38</f>
        <v>38.99849589688185</v>
      </c>
      <c r="D36" s="84" t="str">
        <f>Bulletin!D38</f>
        <v>%</v>
      </c>
      <c r="E36" s="85">
        <f>Bulletin!G38</f>
        <v>0</v>
      </c>
      <c r="F36" s="85">
        <f>Bulletin!H38</f>
        <v>800</v>
      </c>
    </row>
    <row r="37" spans="1:6" ht="6" customHeight="1">
      <c r="A37" s="84">
        <f>Bulletin!A39</f>
        <v>36</v>
      </c>
      <c r="B37" s="84" t="str">
        <f>Bulletin!B39</f>
        <v>Bulgarie</v>
      </c>
      <c r="C37" s="85">
        <f>Bulletin!C39</f>
        <v>38.88996505609366</v>
      </c>
      <c r="D37" s="84" t="str">
        <f>Bulletin!D39</f>
        <v>%</v>
      </c>
      <c r="E37" s="85">
        <f>Bulletin!G39</f>
        <v>0</v>
      </c>
      <c r="F37" s="85">
        <f>Bulletin!H39</f>
        <v>13800</v>
      </c>
    </row>
    <row r="38" spans="1:6" ht="6" customHeight="1">
      <c r="A38" s="84">
        <f>Bulletin!A40</f>
        <v>35</v>
      </c>
      <c r="B38" s="84" t="str">
        <f>Bulletin!B40</f>
        <v>Serbie</v>
      </c>
      <c r="C38" s="85">
        <f>Bulletin!C40</f>
        <v>38.88996505609366</v>
      </c>
      <c r="D38" s="84" t="str">
        <f>Bulletin!D40</f>
        <v>%</v>
      </c>
      <c r="E38" s="85">
        <f>Bulletin!G40</f>
        <v>0</v>
      </c>
      <c r="F38" s="85">
        <f>Bulletin!H40</f>
        <v>10800</v>
      </c>
    </row>
    <row r="39" spans="1:6" ht="6" customHeight="1">
      <c r="A39" s="84">
        <f>Bulletin!A41</f>
        <v>33</v>
      </c>
      <c r="B39" s="84" t="str">
        <f>Bulletin!B41</f>
        <v>Maurice (îles)</v>
      </c>
      <c r="C39" s="85">
        <f>Bulletin!C41</f>
        <v>38.88303639688185</v>
      </c>
      <c r="D39" s="84" t="str">
        <f>Bulletin!D41</f>
        <v>%</v>
      </c>
      <c r="E39" s="85">
        <f>Bulletin!G41</f>
        <v>0</v>
      </c>
      <c r="F39" s="85">
        <f>Bulletin!H41</f>
        <v>15100</v>
      </c>
    </row>
    <row r="40" spans="1:6" ht="6" customHeight="1">
      <c r="A40" s="84">
        <f>Bulletin!A42</f>
        <v>34</v>
      </c>
      <c r="B40" s="84" t="str">
        <f>Bulletin!B42</f>
        <v>Gambie</v>
      </c>
      <c r="C40" s="85">
        <f>Bulletin!C42</f>
        <v>38.848711396881846</v>
      </c>
      <c r="D40" s="84" t="str">
        <f>Bulletin!D42</f>
        <v>%</v>
      </c>
      <c r="E40" s="85">
        <f>Bulletin!G42</f>
        <v>0</v>
      </c>
      <c r="F40" s="85">
        <f>Bulletin!H42</f>
        <v>2000</v>
      </c>
    </row>
    <row r="41" spans="1:6" ht="6" customHeight="1">
      <c r="A41" s="84">
        <f>Bulletin!A43</f>
        <v>46</v>
      </c>
      <c r="B41" s="84" t="str">
        <f>Bulletin!B43</f>
        <v>Macao région administrative spéciale de Chine</v>
      </c>
      <c r="C41" s="85">
        <f>Bulletin!C43</f>
        <v>38.763728868835024</v>
      </c>
      <c r="D41" s="84" t="str">
        <f>Bulletin!D43</f>
        <v>%</v>
      </c>
      <c r="E41" s="85">
        <f>Bulletin!G43</f>
        <v>0</v>
      </c>
      <c r="F41" s="85">
        <f>Bulletin!H43</f>
        <v>33000</v>
      </c>
    </row>
    <row r="42" spans="1:6" ht="6" customHeight="1">
      <c r="A42" s="84">
        <f>Bulletin!A44</f>
        <v>37</v>
      </c>
      <c r="B42" s="84" t="str">
        <f>Bulletin!B44</f>
        <v>Congo</v>
      </c>
      <c r="C42" s="85">
        <f>Bulletin!C44</f>
        <v>38.64975339688185</v>
      </c>
      <c r="D42" s="84" t="str">
        <f>Bulletin!D44</f>
        <v>%</v>
      </c>
      <c r="E42" s="85">
        <f>Bulletin!G44</f>
        <v>0</v>
      </c>
      <c r="F42" s="85">
        <f>Bulletin!H44</f>
        <v>4600</v>
      </c>
    </row>
    <row r="43" spans="1:6" ht="6" customHeight="1">
      <c r="A43" s="84">
        <f>Bulletin!A45</f>
        <v>41</v>
      </c>
      <c r="B43" s="84" t="str">
        <f>Bulletin!B45</f>
        <v>Antigua-et-Barbuda</v>
      </c>
      <c r="C43" s="85">
        <f>Bulletin!C45</f>
        <v>38.54773639688185</v>
      </c>
      <c r="D43" s="84" t="str">
        <f>Bulletin!D45</f>
        <v>%</v>
      </c>
      <c r="E43" s="85">
        <f>Bulletin!G45</f>
        <v>0</v>
      </c>
      <c r="F43" s="85">
        <f>Bulletin!H45</f>
        <v>18200</v>
      </c>
    </row>
    <row r="44" spans="1:6" ht="6" customHeight="1">
      <c r="A44" s="84">
        <f>Bulletin!A46</f>
        <v>40</v>
      </c>
      <c r="B44" s="84" t="str">
        <f>Bulletin!B46</f>
        <v>Îles Marshall</v>
      </c>
      <c r="C44" s="85">
        <f>Bulletin!C46</f>
        <v>38.54773639688185</v>
      </c>
      <c r="D44" s="84" t="str">
        <f>Bulletin!D46</f>
        <v>%</v>
      </c>
      <c r="E44" s="85">
        <f>Bulletin!G46</f>
        <v>0</v>
      </c>
      <c r="F44" s="85">
        <f>Bulletin!H46</f>
        <v>2500</v>
      </c>
    </row>
    <row r="45" spans="1:6" ht="6" customHeight="1">
      <c r="A45" s="84">
        <f>Bulletin!A47</f>
        <v>39</v>
      </c>
      <c r="B45" s="84" t="str">
        <f>Bulletin!B47</f>
        <v>Saint-Marin</v>
      </c>
      <c r="C45" s="85">
        <f>Bulletin!C47</f>
        <v>38.54773639688185</v>
      </c>
      <c r="D45" s="84" t="str">
        <f>Bulletin!D47</f>
        <v>%</v>
      </c>
      <c r="E45" s="85">
        <f>Bulletin!G47</f>
        <v>0</v>
      </c>
      <c r="F45" s="85">
        <f>Bulletin!H47</f>
        <v>15400</v>
      </c>
    </row>
    <row r="46" spans="1:6" ht="6" customHeight="1">
      <c r="A46" s="84">
        <f>Bulletin!A48</f>
        <v>43</v>
      </c>
      <c r="B46" s="84" t="str">
        <f>Bulletin!B48</f>
        <v>Grèce</v>
      </c>
      <c r="C46" s="85">
        <f>Bulletin!C48</f>
        <v>38.52791505609366</v>
      </c>
      <c r="D46" s="84" t="str">
        <f>Bulletin!D48</f>
        <v>%</v>
      </c>
      <c r="E46" s="85">
        <f>Bulletin!G48</f>
        <v>15758</v>
      </c>
      <c r="F46" s="85">
        <f>Bulletin!H48</f>
        <v>26600</v>
      </c>
    </row>
    <row r="47" spans="1:6" ht="6" customHeight="1">
      <c r="A47" s="84">
        <f>Bulletin!A49</f>
        <v>42</v>
      </c>
      <c r="B47" s="84" t="str">
        <f>Bulletin!B49</f>
        <v>Norvège</v>
      </c>
      <c r="C47" s="85">
        <f>Bulletin!C49</f>
        <v>38.52791505609366</v>
      </c>
      <c r="D47" s="84" t="str">
        <f>Bulletin!D49</f>
        <v>%</v>
      </c>
      <c r="E47" s="85">
        <f>Bulletin!G49</f>
        <v>31011</v>
      </c>
      <c r="F47" s="85">
        <f>Bulletin!H49</f>
        <v>54200</v>
      </c>
    </row>
    <row r="48" spans="1:6" ht="6" customHeight="1">
      <c r="A48" s="84">
        <f>Bulletin!A50</f>
        <v>45</v>
      </c>
      <c r="B48" s="84" t="str">
        <f>Bulletin!B50</f>
        <v>Portugal</v>
      </c>
      <c r="C48" s="85">
        <f>Bulletin!C50</f>
        <v>38.192615056093665</v>
      </c>
      <c r="D48" s="84" t="str">
        <f>Bulletin!D50</f>
        <v>%</v>
      </c>
      <c r="E48" s="85">
        <f>Bulletin!G50</f>
        <v>0</v>
      </c>
      <c r="F48" s="85">
        <f>Bulletin!H50</f>
        <v>16300</v>
      </c>
    </row>
    <row r="49" spans="1:6" ht="6" customHeight="1">
      <c r="A49" s="84">
        <f>Bulletin!A51</f>
        <v>47</v>
      </c>
      <c r="B49" s="84" t="str">
        <f>Bulletin!B51</f>
        <v>Kenya</v>
      </c>
      <c r="C49" s="85">
        <f>Bulletin!C51</f>
        <v>38.08790386883502</v>
      </c>
      <c r="D49" s="84" t="str">
        <f>Bulletin!D51</f>
        <v>%</v>
      </c>
      <c r="E49" s="85">
        <f>Bulletin!G51</f>
        <v>0</v>
      </c>
      <c r="F49" s="85">
        <f>Bulletin!H51</f>
        <v>1800</v>
      </c>
    </row>
    <row r="50" spans="1:6" ht="6" customHeight="1">
      <c r="A50" s="84">
        <f>Bulletin!A52</f>
        <v>48</v>
      </c>
      <c r="B50" s="84" t="str">
        <f>Bulletin!B52</f>
        <v>Sainte-Lucie</v>
      </c>
      <c r="C50" s="85">
        <f>Bulletin!C52</f>
        <v>37.38303639688185</v>
      </c>
      <c r="D50" s="84" t="str">
        <f>Bulletin!D52</f>
        <v>%</v>
      </c>
      <c r="E50" s="85">
        <f>Bulletin!G52</f>
        <v>0</v>
      </c>
      <c r="F50" s="85">
        <f>Bulletin!H52</f>
        <v>12800</v>
      </c>
    </row>
    <row r="51" spans="1:6" ht="6" customHeight="1">
      <c r="A51" s="84">
        <f>Bulletin!A53</f>
        <v>49</v>
      </c>
      <c r="B51" s="84" t="str">
        <f>Bulletin!B53</f>
        <v>Djibouti</v>
      </c>
      <c r="C51" s="85">
        <f>Bulletin!C53</f>
        <v>37.30476139688185</v>
      </c>
      <c r="D51" s="84" t="str">
        <f>Bulletin!D53</f>
        <v>%</v>
      </c>
      <c r="E51" s="85">
        <f>Bulletin!G53</f>
        <v>0</v>
      </c>
      <c r="F51" s="85">
        <f>Bulletin!H53</f>
        <v>2700</v>
      </c>
    </row>
    <row r="52" spans="1:6" ht="6" customHeight="1">
      <c r="A52" s="84">
        <f>Bulletin!A54</f>
        <v>51</v>
      </c>
      <c r="B52" s="84" t="str">
        <f>Bulletin!B54</f>
        <v>Sainte-Hélène (Royaume-Uni)</v>
      </c>
      <c r="C52" s="85">
        <f>Bulletin!C54</f>
        <v>37.18377886883502</v>
      </c>
      <c r="D52" s="84" t="str">
        <f>Bulletin!D54</f>
        <v>%</v>
      </c>
      <c r="E52" s="85">
        <f>Bulletin!G54</f>
        <v>0</v>
      </c>
      <c r="F52" s="85">
        <f>Bulletin!H54</f>
        <v>2500</v>
      </c>
    </row>
    <row r="53" spans="1:6" ht="6" customHeight="1">
      <c r="A53" s="84">
        <f>Bulletin!A55</f>
        <v>52</v>
      </c>
      <c r="B53" s="84" t="str">
        <f>Bulletin!B55</f>
        <v>Polynésie française (France)</v>
      </c>
      <c r="C53" s="85">
        <f>Bulletin!C55</f>
        <v>37.10578836883502</v>
      </c>
      <c r="D53" s="84" t="str">
        <f>Bulletin!D55</f>
        <v>%</v>
      </c>
      <c r="E53" s="85">
        <f>Bulletin!G55</f>
        <v>0</v>
      </c>
      <c r="F53" s="85">
        <f>Bulletin!H55</f>
        <v>18000</v>
      </c>
    </row>
    <row r="54" spans="1:6" ht="6" customHeight="1">
      <c r="A54" s="84">
        <f>Bulletin!A56</f>
        <v>50</v>
      </c>
      <c r="B54" s="84" t="str">
        <f>Bulletin!B56</f>
        <v>Liechtenstein</v>
      </c>
      <c r="C54" s="85">
        <f>Bulletin!C56</f>
        <v>37.00186139688185</v>
      </c>
      <c r="D54" s="84" t="str">
        <f>Bulletin!D56</f>
        <v>%</v>
      </c>
      <c r="E54" s="85">
        <f>Bulletin!G56</f>
        <v>0</v>
      </c>
      <c r="F54" s="85">
        <f>Bulletin!H56</f>
        <v>141100</v>
      </c>
    </row>
    <row r="55" spans="1:6" ht="6" customHeight="1">
      <c r="A55" s="84">
        <f>Bulletin!A57</f>
        <v>53</v>
      </c>
      <c r="B55" s="84" t="str">
        <f>Bulletin!B57</f>
        <v>Réunion</v>
      </c>
      <c r="C55" s="85">
        <f>Bulletin!C57</f>
        <v>36.64802886883503</v>
      </c>
      <c r="D55" s="84" t="str">
        <f>Bulletin!D57</f>
        <v>%</v>
      </c>
      <c r="E55" s="85">
        <f>Bulletin!G57</f>
        <v>0</v>
      </c>
      <c r="F55" s="85">
        <f>Bulletin!H57</f>
        <v>0</v>
      </c>
    </row>
    <row r="56" spans="1:6" ht="6" customHeight="1">
      <c r="A56" s="84">
        <f>Bulletin!A58</f>
        <v>54</v>
      </c>
      <c r="B56" s="84" t="str">
        <f>Bulletin!B58</f>
        <v>Bhoutan</v>
      </c>
      <c r="C56" s="85">
        <f>Bulletin!C58</f>
        <v>36.34537886883502</v>
      </c>
      <c r="D56" s="84" t="str">
        <f>Bulletin!D58</f>
        <v>%</v>
      </c>
      <c r="E56" s="85">
        <f>Bulletin!G58</f>
        <v>0</v>
      </c>
      <c r="F56" s="85">
        <f>Bulletin!H58</f>
        <v>6200</v>
      </c>
    </row>
    <row r="57" spans="1:6" ht="6" customHeight="1">
      <c r="A57" s="84">
        <f>Bulletin!A59</f>
        <v>56</v>
      </c>
      <c r="B57" s="84" t="str">
        <f>Bulletin!B59</f>
        <v>Groenland (Danmark)</v>
      </c>
      <c r="C57" s="85">
        <f>Bulletin!C59</f>
        <v>36.03377886883502</v>
      </c>
      <c r="D57" s="84" t="str">
        <f>Bulletin!D59</f>
        <v>%</v>
      </c>
      <c r="E57" s="85">
        <f>Bulletin!G59</f>
        <v>0</v>
      </c>
      <c r="F57" s="85">
        <f>Bulletin!H59</f>
        <v>37400</v>
      </c>
    </row>
    <row r="58" spans="1:6" ht="6" customHeight="1">
      <c r="A58" s="84">
        <f>Bulletin!A60</f>
        <v>55</v>
      </c>
      <c r="B58" s="84" t="str">
        <f>Bulletin!B60</f>
        <v>Vanuatu</v>
      </c>
      <c r="C58" s="85">
        <f>Bulletin!C60</f>
        <v>35.63303639688185</v>
      </c>
      <c r="D58" s="84" t="str">
        <f>Bulletin!D60</f>
        <v>%</v>
      </c>
      <c r="E58" s="85">
        <f>Bulletin!G60</f>
        <v>0</v>
      </c>
      <c r="F58" s="85">
        <f>Bulletin!H60</f>
        <v>5000</v>
      </c>
    </row>
    <row r="59" spans="1:6" ht="6" customHeight="1">
      <c r="A59" s="84">
        <f>Bulletin!A61</f>
        <v>57</v>
      </c>
      <c r="B59" s="84" t="str">
        <f>Bulletin!B61</f>
        <v>Nigéria</v>
      </c>
      <c r="C59" s="85">
        <f>Bulletin!C61</f>
        <v>35.451653868835024</v>
      </c>
      <c r="D59" s="84" t="str">
        <f>Bulletin!D61</f>
        <v>%</v>
      </c>
      <c r="E59" s="85">
        <f>Bulletin!G61</f>
        <v>0</v>
      </c>
      <c r="F59" s="85">
        <f>Bulletin!H61</f>
        <v>2600</v>
      </c>
    </row>
    <row r="60" spans="1:6" ht="6" customHeight="1">
      <c r="A60" s="84">
        <f>Bulletin!A62</f>
        <v>58</v>
      </c>
      <c r="B60" s="84" t="str">
        <f>Bulletin!B62</f>
        <v>Tonga</v>
      </c>
      <c r="C60" s="85">
        <f>Bulletin!C62</f>
        <v>35.14392886883502</v>
      </c>
      <c r="D60" s="84" t="str">
        <f>Bulletin!D62</f>
        <v>%</v>
      </c>
      <c r="E60" s="85">
        <f>Bulletin!G62</f>
        <v>0</v>
      </c>
      <c r="F60" s="85">
        <f>Bulletin!H62</f>
        <v>7400</v>
      </c>
    </row>
    <row r="61" spans="1:6" ht="6" customHeight="1">
      <c r="A61" s="84">
        <f>Bulletin!A63</f>
        <v>59</v>
      </c>
      <c r="B61" s="84" t="str">
        <f>Bulletin!B63</f>
        <v>Brunéi Darussalam</v>
      </c>
      <c r="C61" s="85">
        <f>Bulletin!C63</f>
        <v>35.03760886883502</v>
      </c>
      <c r="D61" s="84" t="str">
        <f>Bulletin!D63</f>
        <v>%</v>
      </c>
      <c r="E61" s="85">
        <f>Bulletin!G63</f>
        <v>0</v>
      </c>
      <c r="F61" s="85">
        <f>Bulletin!H63</f>
        <v>50000</v>
      </c>
    </row>
    <row r="62" spans="1:6" ht="6" customHeight="1">
      <c r="A62" s="84">
        <f>Bulletin!A64</f>
        <v>60</v>
      </c>
      <c r="B62" s="84" t="str">
        <f>Bulletin!B64</f>
        <v>Montserrat</v>
      </c>
      <c r="C62" s="85">
        <f>Bulletin!C64</f>
        <v>35.002628868835025</v>
      </c>
      <c r="D62" s="84" t="str">
        <f>Bulletin!D64</f>
        <v>%</v>
      </c>
      <c r="E62" s="85">
        <f>Bulletin!G64</f>
        <v>0</v>
      </c>
      <c r="F62" s="85">
        <f>Bulletin!H64</f>
        <v>8500</v>
      </c>
    </row>
    <row r="63" spans="1:6" ht="6" customHeight="1">
      <c r="A63" s="84">
        <f>Bulletin!A65</f>
        <v>61</v>
      </c>
      <c r="B63" s="84" t="str">
        <f>Bulletin!B65</f>
        <v>Guyane française (France)</v>
      </c>
      <c r="C63" s="85">
        <f>Bulletin!C65</f>
        <v>34.89320386883502</v>
      </c>
      <c r="D63" s="84" t="str">
        <f>Bulletin!D65</f>
        <v>%</v>
      </c>
      <c r="E63" s="85">
        <f>Bulletin!G65</f>
        <v>0</v>
      </c>
      <c r="F63" s="85">
        <f>Bulletin!H65</f>
        <v>0</v>
      </c>
    </row>
    <row r="64" spans="1:6" ht="6" customHeight="1">
      <c r="A64" s="84">
        <f>Bulletin!A66</f>
        <v>62</v>
      </c>
      <c r="B64" s="84" t="str">
        <f>Bulletin!B66</f>
        <v>Honduras</v>
      </c>
      <c r="C64" s="85">
        <f>Bulletin!C66</f>
        <v>34.66901936883502</v>
      </c>
      <c r="D64" s="84" t="str">
        <f>Bulletin!D66</f>
        <v>%</v>
      </c>
      <c r="E64" s="85">
        <f>Bulletin!G66</f>
        <v>0</v>
      </c>
      <c r="F64" s="85">
        <f>Bulletin!H66</f>
        <v>4400</v>
      </c>
    </row>
    <row r="65" spans="1:6" ht="6" customHeight="1">
      <c r="A65" s="84">
        <f>Bulletin!A67</f>
        <v>74</v>
      </c>
      <c r="B65" s="84" t="str">
        <f>Bulletin!B67</f>
        <v>Anguilla (Royaume-Uni)</v>
      </c>
      <c r="C65" s="85">
        <f>Bulletin!C67</f>
        <v>34.28377886883502</v>
      </c>
      <c r="D65" s="84" t="str">
        <f>Bulletin!D67</f>
        <v>%</v>
      </c>
      <c r="E65" s="85">
        <f>Bulletin!G67</f>
        <v>0</v>
      </c>
      <c r="F65" s="85">
        <f>Bulletin!H67</f>
        <v>12200</v>
      </c>
    </row>
    <row r="66" spans="1:6" ht="6" customHeight="1">
      <c r="A66" s="84">
        <f>Bulletin!A68</f>
        <v>73</v>
      </c>
      <c r="B66" s="84" t="str">
        <f>Bulletin!B68</f>
        <v>Îles Wallis et Futuna (France)</v>
      </c>
      <c r="C66" s="85">
        <f>Bulletin!C68</f>
        <v>34.28377886883502</v>
      </c>
      <c r="D66" s="84" t="str">
        <f>Bulletin!D68</f>
        <v>%</v>
      </c>
      <c r="E66" s="85">
        <f>Bulletin!G68</f>
        <v>0</v>
      </c>
      <c r="F66" s="85">
        <f>Bulletin!H68</f>
        <v>3800</v>
      </c>
    </row>
    <row r="67" spans="1:6" ht="6" customHeight="1">
      <c r="A67" s="84">
        <f>Bulletin!A69</f>
        <v>72</v>
      </c>
      <c r="B67" s="84" t="str">
        <f>Bulletin!B69</f>
        <v>Mozambique</v>
      </c>
      <c r="C67" s="85">
        <f>Bulletin!C69</f>
        <v>34.28377886883502</v>
      </c>
      <c r="D67" s="84" t="str">
        <f>Bulletin!D69</f>
        <v>%</v>
      </c>
      <c r="E67" s="85">
        <f>Bulletin!G69</f>
        <v>0</v>
      </c>
      <c r="F67" s="85">
        <f>Bulletin!H69</f>
        <v>1100</v>
      </c>
    </row>
    <row r="68" spans="1:6" ht="6" customHeight="1">
      <c r="A68" s="84">
        <f>Bulletin!A70</f>
        <v>78</v>
      </c>
      <c r="B68" s="84" t="str">
        <f>Bulletin!B70</f>
        <v>Israël</v>
      </c>
      <c r="C68" s="85">
        <f>Bulletin!C70</f>
        <v>34.04465</v>
      </c>
      <c r="D68" s="84" t="str">
        <f>Bulletin!D70</f>
        <v>%</v>
      </c>
      <c r="E68" s="85">
        <f>Bulletin!G70</f>
        <v>14055</v>
      </c>
      <c r="F68" s="85">
        <f>Bulletin!H70</f>
        <v>31400</v>
      </c>
    </row>
    <row r="69" spans="1:6" ht="6" customHeight="1">
      <c r="A69" s="84">
        <f>Bulletin!A71</f>
        <v>77</v>
      </c>
      <c r="B69" s="84" t="str">
        <f>Bulletin!B71</f>
        <v>Îles Caïmanes (Royaume-Uni)</v>
      </c>
      <c r="C69" s="85">
        <f>Bulletin!C71</f>
        <v>33.95527886883502</v>
      </c>
      <c r="D69" s="84" t="str">
        <f>Bulletin!D71</f>
        <v>%</v>
      </c>
      <c r="E69" s="85">
        <f>Bulletin!G71</f>
        <v>0</v>
      </c>
      <c r="F69" s="85">
        <f>Bulletin!H71</f>
        <v>43800</v>
      </c>
    </row>
    <row r="70" spans="1:6" ht="6" customHeight="1">
      <c r="A70" s="84">
        <f>Bulletin!A72</f>
        <v>70</v>
      </c>
      <c r="B70" s="84" t="str">
        <f>Bulletin!B72</f>
        <v>Andorre</v>
      </c>
      <c r="C70" s="85">
        <f>Bulletin!C72</f>
        <v>33.88303639688185</v>
      </c>
      <c r="D70" s="84" t="str">
        <f>Bulletin!D72</f>
        <v>%</v>
      </c>
      <c r="E70" s="85">
        <f>Bulletin!G72</f>
        <v>0</v>
      </c>
      <c r="F70" s="85">
        <f>Bulletin!H72</f>
        <v>37200</v>
      </c>
    </row>
    <row r="71" spans="1:6" ht="6" customHeight="1">
      <c r="A71" s="84">
        <f>Bulletin!A73</f>
        <v>69</v>
      </c>
      <c r="B71" s="84" t="str">
        <f>Bulletin!B73</f>
        <v>Belize</v>
      </c>
      <c r="C71" s="85">
        <f>Bulletin!C73</f>
        <v>33.88303639688185</v>
      </c>
      <c r="D71" s="84" t="str">
        <f>Bulletin!D73</f>
        <v>%</v>
      </c>
      <c r="E71" s="85">
        <f>Bulletin!G73</f>
        <v>0</v>
      </c>
      <c r="F71" s="85">
        <f>Bulletin!H73</f>
        <v>8400</v>
      </c>
    </row>
    <row r="72" spans="1:6" ht="6" customHeight="1">
      <c r="A72" s="84">
        <f>Bulletin!A74</f>
        <v>68</v>
      </c>
      <c r="B72" s="84" t="str">
        <f>Bulletin!B74</f>
        <v>Guatemala</v>
      </c>
      <c r="C72" s="85">
        <f>Bulletin!C74</f>
        <v>33.88303639688185</v>
      </c>
      <c r="D72" s="84" t="str">
        <f>Bulletin!D74</f>
        <v>%</v>
      </c>
      <c r="E72" s="85">
        <f>Bulletin!G74</f>
        <v>0</v>
      </c>
      <c r="F72" s="85">
        <f>Bulletin!H74</f>
        <v>5100</v>
      </c>
    </row>
    <row r="73" spans="1:6" ht="6" customHeight="1">
      <c r="A73" s="84">
        <f>Bulletin!A75</f>
        <v>67</v>
      </c>
      <c r="B73" s="84" t="str">
        <f>Bulletin!B75</f>
        <v>Îles Cook (Nouvelle-Zélande)</v>
      </c>
      <c r="C73" s="85">
        <f>Bulletin!C75</f>
        <v>33.88303639688185</v>
      </c>
      <c r="D73" s="84" t="str">
        <f>Bulletin!D75</f>
        <v>%</v>
      </c>
      <c r="E73" s="85">
        <f>Bulletin!G75</f>
        <v>0</v>
      </c>
      <c r="F73" s="85">
        <f>Bulletin!H75</f>
        <v>9100</v>
      </c>
    </row>
    <row r="74" spans="1:6" ht="6" customHeight="1">
      <c r="A74" s="84">
        <f>Bulletin!A76</f>
        <v>66</v>
      </c>
      <c r="B74" s="84" t="str">
        <f>Bulletin!B76</f>
        <v>Moldavie (République de)</v>
      </c>
      <c r="C74" s="85">
        <f>Bulletin!C76</f>
        <v>33.88303639688185</v>
      </c>
      <c r="D74" s="84" t="str">
        <f>Bulletin!D76</f>
        <v>%</v>
      </c>
      <c r="E74" s="85">
        <f>Bulletin!G76</f>
        <v>0</v>
      </c>
      <c r="F74" s="85">
        <f>Bulletin!H76</f>
        <v>3400</v>
      </c>
    </row>
    <row r="75" spans="1:6" ht="6" customHeight="1">
      <c r="A75" s="84">
        <f>Bulletin!A77</f>
        <v>71</v>
      </c>
      <c r="B75" s="84" t="str">
        <f>Bulletin!B77</f>
        <v>Mongolie</v>
      </c>
      <c r="C75" s="85">
        <f>Bulletin!C77</f>
        <v>33.88303639688185</v>
      </c>
      <c r="D75" s="84" t="str">
        <f>Bulletin!D77</f>
        <v>%</v>
      </c>
      <c r="E75" s="85">
        <f>Bulletin!G77</f>
        <v>0</v>
      </c>
      <c r="F75" s="85">
        <f>Bulletin!H77</f>
        <v>4800</v>
      </c>
    </row>
    <row r="76" spans="1:6" ht="6" customHeight="1">
      <c r="A76" s="84">
        <f>Bulletin!A78</f>
        <v>65</v>
      </c>
      <c r="B76" s="84" t="str">
        <f>Bulletin!B78</f>
        <v>Nouvelle-Zélande</v>
      </c>
      <c r="C76" s="85">
        <f>Bulletin!C78</f>
        <v>33.88303639688185</v>
      </c>
      <c r="D76" s="84" t="str">
        <f>Bulletin!D78</f>
        <v>%</v>
      </c>
      <c r="E76" s="85">
        <f>Bulletin!G78</f>
        <v>20679</v>
      </c>
      <c r="F76" s="85">
        <f>Bulletin!H78</f>
        <v>28000</v>
      </c>
    </row>
    <row r="77" spans="1:6" ht="6" customHeight="1">
      <c r="A77" s="84">
        <f>Bulletin!A79</f>
        <v>64</v>
      </c>
      <c r="B77" s="84" t="str">
        <f>Bulletin!B79</f>
        <v>Saint-Christophe-et-Niévès (Saint-Kitts-et-Nevis)</v>
      </c>
      <c r="C77" s="85">
        <f>Bulletin!C79</f>
        <v>33.88303639688185</v>
      </c>
      <c r="D77" s="84" t="str">
        <f>Bulletin!D79</f>
        <v>%</v>
      </c>
      <c r="E77" s="85">
        <f>Bulletin!G79</f>
        <v>0</v>
      </c>
      <c r="F77" s="85">
        <f>Bulletin!H79</f>
        <v>15800</v>
      </c>
    </row>
    <row r="78" spans="1:6" ht="6" customHeight="1">
      <c r="A78" s="84">
        <f>Bulletin!A80</f>
        <v>63</v>
      </c>
      <c r="B78" s="84" t="str">
        <f>Bulletin!B80</f>
        <v>Saint-Vincent-et-les Grenadines</v>
      </c>
      <c r="C78" s="85">
        <f>Bulletin!C80</f>
        <v>33.88303639688185</v>
      </c>
      <c r="D78" s="84" t="str">
        <f>Bulletin!D80</f>
        <v>%</v>
      </c>
      <c r="E78" s="85">
        <f>Bulletin!G80</f>
        <v>0</v>
      </c>
      <c r="F78" s="85">
        <f>Bulletin!H80</f>
        <v>11600</v>
      </c>
    </row>
    <row r="79" spans="1:6" ht="6" customHeight="1">
      <c r="A79" s="84">
        <f>Bulletin!A81</f>
        <v>76</v>
      </c>
      <c r="B79" s="84" t="str">
        <f>Bulletin!B81</f>
        <v>Lituanie</v>
      </c>
      <c r="C79" s="85">
        <f>Bulletin!C81</f>
        <v>33.52791505609366</v>
      </c>
      <c r="D79" s="84" t="str">
        <f>Bulletin!D81</f>
        <v>%</v>
      </c>
      <c r="E79" s="85">
        <f>Bulletin!G81</f>
        <v>0</v>
      </c>
      <c r="F79" s="85">
        <f>Bulletin!H81</f>
        <v>19100</v>
      </c>
    </row>
    <row r="80" spans="1:6" ht="6" customHeight="1">
      <c r="A80" s="84">
        <f>Bulletin!A82</f>
        <v>75</v>
      </c>
      <c r="B80" s="84" t="str">
        <f>Bulletin!B82</f>
        <v>Roumanie</v>
      </c>
      <c r="C80" s="85">
        <f>Bulletin!C82</f>
        <v>33.52791505609366</v>
      </c>
      <c r="D80" s="84" t="str">
        <f>Bulletin!D82</f>
        <v>%</v>
      </c>
      <c r="E80" s="85">
        <f>Bulletin!G82</f>
        <v>0</v>
      </c>
      <c r="F80" s="85">
        <f>Bulletin!H82</f>
        <v>12600</v>
      </c>
    </row>
    <row r="81" spans="1:6" ht="6" customHeight="1">
      <c r="A81" s="84">
        <f>Bulletin!A83</f>
        <v>79</v>
      </c>
      <c r="B81" s="84" t="str">
        <f>Bulletin!B83</f>
        <v>Bahamas</v>
      </c>
      <c r="C81" s="85">
        <f>Bulletin!C83</f>
        <v>33.269078868835024</v>
      </c>
      <c r="D81" s="84" t="str">
        <f>Bulletin!D83</f>
        <v>%</v>
      </c>
      <c r="E81" s="85">
        <f>Bulletin!G83</f>
        <v>0</v>
      </c>
      <c r="F81" s="85">
        <f>Bulletin!H83</f>
        <v>31400</v>
      </c>
    </row>
    <row r="82" spans="1:6" ht="6" customHeight="1">
      <c r="A82" s="84">
        <f>Bulletin!A84</f>
        <v>80</v>
      </c>
      <c r="B82" s="84" t="str">
        <f>Bulletin!B84</f>
        <v>Chypre du Nord</v>
      </c>
      <c r="C82" s="85">
        <f>Bulletin!C84</f>
        <v>33.068328868835025</v>
      </c>
      <c r="D82" s="84" t="str">
        <f>Bulletin!D84</f>
        <v>%</v>
      </c>
      <c r="E82" s="85">
        <f>Bulletin!G84</f>
        <v>0</v>
      </c>
      <c r="F82" s="85">
        <f>Bulletin!H84</f>
        <v>0</v>
      </c>
    </row>
    <row r="83" spans="1:6" ht="6" customHeight="1">
      <c r="A83" s="84">
        <f>Bulletin!A85</f>
        <v>81</v>
      </c>
      <c r="B83" s="84" t="str">
        <f>Bulletin!B85</f>
        <v>Porto Rico</v>
      </c>
      <c r="C83" s="85">
        <f>Bulletin!C85</f>
        <v>32.894730840788185</v>
      </c>
      <c r="D83" s="84" t="str">
        <f>Bulletin!D85</f>
        <v>%</v>
      </c>
      <c r="E83" s="85">
        <f>Bulletin!G85</f>
        <v>12515</v>
      </c>
      <c r="F83" s="85">
        <f>Bulletin!H85</f>
        <v>23700</v>
      </c>
    </row>
    <row r="84" spans="1:6" ht="6" customHeight="1">
      <c r="A84" s="84">
        <f>Bulletin!A86</f>
        <v>82</v>
      </c>
      <c r="B84" s="84" t="str">
        <f>Bulletin!B86</f>
        <v>Macédoine (Ex-République yougoslave de)</v>
      </c>
      <c r="C84" s="85">
        <f>Bulletin!C86</f>
        <v>32.16907886883502</v>
      </c>
      <c r="D84" s="84" t="str">
        <f>Bulletin!D86</f>
        <v>%</v>
      </c>
      <c r="E84" s="85">
        <f>Bulletin!G86</f>
        <v>0</v>
      </c>
      <c r="F84" s="85">
        <f>Bulletin!H86</f>
        <v>10500</v>
      </c>
    </row>
    <row r="85" spans="1:6" ht="6" customHeight="1">
      <c r="A85" s="84">
        <f>Bulletin!A87</f>
        <v>84</v>
      </c>
      <c r="B85" s="84" t="str">
        <f>Bulletin!B87</f>
        <v>Mauritanie</v>
      </c>
      <c r="C85" s="85">
        <f>Bulletin!C87</f>
        <v>32.01137134078819</v>
      </c>
      <c r="D85" s="84" t="str">
        <f>Bulletin!D87</f>
        <v>%</v>
      </c>
      <c r="E85" s="85">
        <f>Bulletin!G87</f>
        <v>0</v>
      </c>
      <c r="F85" s="85">
        <f>Bulletin!H87</f>
        <v>2200</v>
      </c>
    </row>
    <row r="86" spans="1:6" ht="6" customHeight="1">
      <c r="A86" s="84">
        <f>Bulletin!A88</f>
        <v>83</v>
      </c>
      <c r="B86" s="84" t="str">
        <f>Bulletin!B88</f>
        <v>Somalie</v>
      </c>
      <c r="C86" s="85">
        <f>Bulletin!C88</f>
        <v>31.882138368835022</v>
      </c>
      <c r="D86" s="84" t="str">
        <f>Bulletin!D88</f>
        <v>%</v>
      </c>
      <c r="E86" s="85">
        <f>Bulletin!G88</f>
        <v>0</v>
      </c>
      <c r="F86" s="85">
        <f>Bulletin!H88</f>
        <v>600</v>
      </c>
    </row>
    <row r="87" spans="1:6" ht="6" customHeight="1">
      <c r="A87" s="84">
        <f>Bulletin!A89</f>
        <v>85</v>
      </c>
      <c r="B87" s="84" t="str">
        <f>Bulletin!B89</f>
        <v>Kosovo</v>
      </c>
      <c r="C87" s="85">
        <f>Bulletin!C89</f>
        <v>31.169078868835022</v>
      </c>
      <c r="D87" s="84" t="str">
        <f>Bulletin!D89</f>
        <v>%</v>
      </c>
      <c r="E87" s="85">
        <f>Bulletin!G89</f>
        <v>0</v>
      </c>
      <c r="F87" s="85">
        <f>Bulletin!H89</f>
        <v>6500</v>
      </c>
    </row>
    <row r="88" spans="1:6" ht="6" customHeight="1">
      <c r="A88" s="84">
        <f>Bulletin!A90</f>
        <v>86</v>
      </c>
      <c r="B88" s="84" t="str">
        <f>Bulletin!B90</f>
        <v>Sao Tomé-et-Principe</v>
      </c>
      <c r="C88" s="85">
        <f>Bulletin!C90</f>
        <v>31.11907886883502</v>
      </c>
      <c r="D88" s="84" t="str">
        <f>Bulletin!D90</f>
        <v>%</v>
      </c>
      <c r="E88" s="85">
        <f>Bulletin!G90</f>
        <v>0</v>
      </c>
      <c r="F88" s="85">
        <f>Bulletin!H90</f>
        <v>2300</v>
      </c>
    </row>
    <row r="89" spans="1:6" ht="6" customHeight="1">
      <c r="A89" s="84">
        <f>Bulletin!A91</f>
        <v>87</v>
      </c>
      <c r="B89" s="84" t="str">
        <f>Bulletin!B91</f>
        <v>Îles Turques et Caïques (Royaume-Uni)</v>
      </c>
      <c r="C89" s="85">
        <f>Bulletin!C91</f>
        <v>30.969078868835023</v>
      </c>
      <c r="D89" s="84" t="str">
        <f>Bulletin!D91</f>
        <v>%</v>
      </c>
      <c r="E89" s="85">
        <f>Bulletin!G91</f>
        <v>0</v>
      </c>
      <c r="F89" s="85">
        <f>Bulletin!H91</f>
        <v>11500</v>
      </c>
    </row>
    <row r="90" spans="1:6" s="88" customFormat="1" ht="6" customHeight="1">
      <c r="A90" s="86">
        <f>SUM(Bulletin!A92)</f>
        <v>101</v>
      </c>
      <c r="B90" s="87" t="str">
        <f>Bulletin!B92</f>
        <v>Salvador (El )</v>
      </c>
      <c r="C90" s="86">
        <f>SUM(Bulletin!C92)</f>
        <v>30.019821340788187</v>
      </c>
      <c r="E90" s="89"/>
      <c r="F90" s="90">
        <v>7600</v>
      </c>
    </row>
    <row r="91" spans="1:6" s="88" customFormat="1" ht="6" customHeight="1">
      <c r="A91" s="86">
        <f>SUM(Bulletin!A93)</f>
        <v>99</v>
      </c>
      <c r="B91" s="87" t="str">
        <f>Bulletin!B93</f>
        <v>Antilles néerlandaises (Pays-Bas)</v>
      </c>
      <c r="C91" s="86">
        <f>SUM(Bulletin!C93)</f>
        <v>29.61907886883502</v>
      </c>
      <c r="E91" s="89"/>
      <c r="F91" s="90">
        <v>21800</v>
      </c>
    </row>
    <row r="92" spans="1:6" s="88" customFormat="1" ht="6" customHeight="1">
      <c r="A92" s="86">
        <f>SUM(Bulletin!A94)</f>
        <v>98</v>
      </c>
      <c r="B92" s="87" t="str">
        <f>Bulletin!B94</f>
        <v>Aruba (Pays-Bas)</v>
      </c>
      <c r="C92" s="86">
        <f>SUM(Bulletin!C94)</f>
        <v>29.61907886883502</v>
      </c>
      <c r="E92" s="89"/>
      <c r="F92" s="90">
        <v>69900</v>
      </c>
    </row>
    <row r="93" spans="1:6" s="88" customFormat="1" ht="6" customHeight="1">
      <c r="A93" s="86">
        <f>SUM(Bulletin!A95)</f>
        <v>97</v>
      </c>
      <c r="B93" s="87" t="str">
        <f>Bulletin!B95</f>
        <v>Bermudes (Royaume-Uni)</v>
      </c>
      <c r="C93" s="86">
        <f>SUM(Bulletin!C95)</f>
        <v>29.61907886883502</v>
      </c>
      <c r="E93" s="89"/>
      <c r="F93" s="90">
        <v>38500</v>
      </c>
    </row>
    <row r="94" spans="1:6" s="88" customFormat="1" ht="6" customHeight="1">
      <c r="A94" s="86">
        <f>SUM(Bulletin!A96)</f>
        <v>96</v>
      </c>
      <c r="B94" s="87" t="str">
        <f>Bulletin!B96</f>
        <v>Guadeloupe (France)</v>
      </c>
      <c r="C94" s="86">
        <f>SUM(Bulletin!C96)</f>
        <v>29.61907886883502</v>
      </c>
      <c r="E94" s="89"/>
      <c r="F94" s="90">
        <v>30500</v>
      </c>
    </row>
    <row r="95" spans="1:6" s="88" customFormat="1" ht="6" customHeight="1">
      <c r="A95" s="86">
        <f>SUM(Bulletin!A97)</f>
        <v>95</v>
      </c>
      <c r="B95" s="87" t="str">
        <f>Bulletin!B97</f>
        <v>Haïti</v>
      </c>
      <c r="C95" s="86">
        <f>SUM(Bulletin!C97)</f>
        <v>29.61907886883502</v>
      </c>
      <c r="E95" s="89"/>
      <c r="F95" s="90">
        <v>55400</v>
      </c>
    </row>
    <row r="96" spans="1:6" s="88" customFormat="1" ht="6" customHeight="1">
      <c r="A96" s="86">
        <f>SUM(Bulletin!A98)</f>
        <v>94</v>
      </c>
      <c r="B96" s="87" t="str">
        <f>Bulletin!B98</f>
        <v>Îles Falkland (Malvinas) (Royaume-Uni)</v>
      </c>
      <c r="C96" s="86">
        <f>SUM(Bulletin!C98)</f>
        <v>29.61907886883502</v>
      </c>
      <c r="E96" s="89"/>
      <c r="F96" s="90"/>
    </row>
    <row r="97" spans="1:6" s="88" customFormat="1" ht="6" customHeight="1">
      <c r="A97" s="86">
        <f>SUM(Bulletin!A99)</f>
        <v>93</v>
      </c>
      <c r="B97" s="87" t="str">
        <f>Bulletin!B99</f>
        <v>Îles Féroé (Danmark)</v>
      </c>
      <c r="C97" s="86">
        <f>SUM(Bulletin!C99)</f>
        <v>29.61907886883502</v>
      </c>
      <c r="E97" s="89"/>
      <c r="F97" s="90">
        <v>1300</v>
      </c>
    </row>
    <row r="98" spans="1:6" s="88" customFormat="1" ht="6" customHeight="1">
      <c r="A98" s="86">
        <f>SUM(Bulletin!A100)</f>
        <v>92</v>
      </c>
      <c r="B98" s="87" t="str">
        <f>Bulletin!B100</f>
        <v>Îles Salomon</v>
      </c>
      <c r="C98" s="86">
        <f>SUM(Bulletin!C100)</f>
        <v>29.61907886883502</v>
      </c>
      <c r="E98" s="89"/>
      <c r="F98" s="90"/>
    </row>
    <row r="99" spans="1:6" s="88" customFormat="1" ht="6" customHeight="1">
      <c r="A99" s="86">
        <f>SUM(Bulletin!A101)</f>
        <v>91</v>
      </c>
      <c r="B99" s="87" t="str">
        <f>Bulletin!B101</f>
        <v>Îles Vierges britanniques (Royaume-Uni)</v>
      </c>
      <c r="C99" s="86">
        <f>SUM(Bulletin!C101)</f>
        <v>29.61907886883502</v>
      </c>
      <c r="E99" s="89"/>
      <c r="F99" s="90">
        <v>7000</v>
      </c>
    </row>
    <row r="100" spans="1:6" s="88" customFormat="1" ht="6" customHeight="1">
      <c r="A100" s="86">
        <f>SUM(Bulletin!A102)</f>
        <v>90</v>
      </c>
      <c r="B100" s="87" t="str">
        <f>Bulletin!B102</f>
        <v>Saint-Pierre-et-Miquelon</v>
      </c>
      <c r="C100" s="86">
        <f>SUM(Bulletin!C102)</f>
        <v>29.61907886883502</v>
      </c>
      <c r="E100" s="89"/>
      <c r="F100" s="90">
        <v>3200</v>
      </c>
    </row>
    <row r="101" spans="1:6" s="88" customFormat="1" ht="6" customHeight="1">
      <c r="A101" s="86">
        <f>SUM(Bulletin!A103)</f>
        <v>89</v>
      </c>
      <c r="B101" s="87" t="str">
        <f>Bulletin!B103</f>
        <v>Transnistrie (République de )</v>
      </c>
      <c r="C101" s="86">
        <f>SUM(Bulletin!C103)</f>
        <v>29.61907886883502</v>
      </c>
      <c r="E101" s="89"/>
      <c r="F101" s="90"/>
    </row>
    <row r="102" spans="1:6" s="88" customFormat="1" ht="6" customHeight="1">
      <c r="A102" s="86">
        <f>SUM(Bulletin!A104)</f>
        <v>100</v>
      </c>
      <c r="B102" s="87" t="str">
        <f>Bulletin!B104</f>
        <v>Tuvalu</v>
      </c>
      <c r="C102" s="86">
        <f>SUM(Bulletin!C104)</f>
        <v>29.61907886883502</v>
      </c>
      <c r="E102" s="89"/>
      <c r="F102" s="90">
        <v>3400</v>
      </c>
    </row>
    <row r="103" spans="1:6" s="88" customFormat="1" ht="6" customHeight="1">
      <c r="A103" s="86">
        <f>SUM(Bulletin!A105)</f>
        <v>88</v>
      </c>
      <c r="B103" s="87" t="str">
        <f>Bulletin!B105</f>
        <v>Vatican (St-Siège)</v>
      </c>
      <c r="C103" s="86">
        <f>SUM(Bulletin!C105)</f>
        <v>29.61907886883502</v>
      </c>
      <c r="E103" s="89"/>
      <c r="F103" s="90"/>
    </row>
    <row r="104" spans="1:6" s="88" customFormat="1" ht="6" customHeight="1">
      <c r="A104" s="86">
        <f>SUM(Bulletin!A106)</f>
        <v>102</v>
      </c>
      <c r="B104" s="87" t="str">
        <f>Bulletin!B106</f>
        <v>Liban</v>
      </c>
      <c r="C104" s="86">
        <f>SUM(Bulletin!C106)</f>
        <v>29.52707134078819</v>
      </c>
      <c r="E104" s="89"/>
      <c r="F104" s="90">
        <v>15700</v>
      </c>
    </row>
  </sheetData>
  <sheetProtection selectLockedCells="1" selectUnlockedCells="1"/>
  <printOptions/>
  <pageMargins left="0.39375" right="0.39375" top="0.63125" bottom="0.63125" header="0.39375" footer="0.393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2012-09-19T03:26:52Z</dcterms:created>
  <dcterms:modified xsi:type="dcterms:W3CDTF">2012-10-02T02:49:26Z</dcterms:modified>
  <cp:category/>
  <cp:version/>
  <cp:contentType/>
  <cp:contentStatus/>
  <cp:revision>123</cp:revision>
</cp:coreProperties>
</file>